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2960" windowHeight="10230" activeTab="1"/>
  </bookViews>
  <sheets>
    <sheet name="Swara Kuddu " sheetId="1" r:id="rId1"/>
    <sheet name="Abstract" sheetId="4" r:id="rId2"/>
  </sheets>
  <definedNames>
    <definedName name="swc">'Swara Kuddu '!$C$22:$C$43</definedName>
  </definedNames>
  <calcPr calcId="144525"/>
</workbook>
</file>

<file path=xl/calcChain.xml><?xml version="1.0" encoding="utf-8"?>
<calcChain xmlns="http://schemas.openxmlformats.org/spreadsheetml/2006/main">
  <c r="AA21" i="1" l="1"/>
  <c r="C6" i="4" l="1"/>
  <c r="D6" i="4"/>
  <c r="C7" i="4"/>
  <c r="D7" i="4"/>
  <c r="C8" i="4"/>
  <c r="D8" i="4"/>
  <c r="E6" i="4"/>
  <c r="F6" i="4"/>
  <c r="E7" i="4"/>
  <c r="F7" i="4"/>
  <c r="E8" i="4"/>
  <c r="F8" i="4"/>
  <c r="G6" i="4"/>
  <c r="H6" i="4"/>
  <c r="G7" i="4"/>
  <c r="H7" i="4"/>
  <c r="G8" i="4"/>
  <c r="H8" i="4"/>
  <c r="AB4" i="1" l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C76" i="1"/>
  <c r="C75" i="1"/>
  <c r="C74" i="1"/>
  <c r="C73" i="1"/>
  <c r="C72" i="1"/>
  <c r="C71" i="1"/>
  <c r="AA4" i="1"/>
  <c r="AA60" i="1"/>
  <c r="AB60" i="1"/>
  <c r="Z17" i="1"/>
  <c r="Y14" i="1"/>
  <c r="Z14" i="1"/>
  <c r="Y12" i="1"/>
  <c r="Z12" i="1"/>
  <c r="Z72" i="1" s="1"/>
  <c r="F5" i="4" s="1"/>
  <c r="Y44" i="1"/>
  <c r="Z44" i="1"/>
  <c r="Z20" i="1"/>
  <c r="Y20" i="1"/>
  <c r="Y17" i="1"/>
  <c r="Y8" i="1"/>
  <c r="Y71" i="1" s="1"/>
  <c r="Z8" i="1"/>
  <c r="Z71" i="1" s="1"/>
  <c r="Y5" i="1"/>
  <c r="Z5" i="1"/>
  <c r="Y61" i="1" l="1"/>
  <c r="Y63" i="1" s="1"/>
  <c r="Y72" i="1"/>
  <c r="E5" i="4" s="1"/>
  <c r="E4" i="4"/>
  <c r="E9" i="4" s="1"/>
  <c r="Y76" i="1"/>
  <c r="F4" i="4"/>
  <c r="F9" i="4" s="1"/>
  <c r="Z76" i="1"/>
  <c r="Z61" i="1"/>
  <c r="Z63" i="1" s="1"/>
  <c r="W12" i="1"/>
  <c r="X12" i="1"/>
  <c r="W14" i="1"/>
  <c r="X14" i="1"/>
  <c r="W44" i="1"/>
  <c r="X44" i="1"/>
  <c r="W5" i="1"/>
  <c r="X5" i="1"/>
  <c r="W20" i="1"/>
  <c r="X20" i="1"/>
  <c r="W17" i="1"/>
  <c r="X17" i="1"/>
  <c r="W8" i="1"/>
  <c r="X8" i="1"/>
  <c r="W61" i="1" l="1"/>
  <c r="W63" i="1" s="1"/>
  <c r="X61" i="1"/>
  <c r="X63" i="1" s="1"/>
  <c r="Q6" i="1" l="1"/>
  <c r="R6" i="1"/>
  <c r="Q7" i="1"/>
  <c r="R7" i="1"/>
  <c r="Q9" i="1"/>
  <c r="R9" i="1"/>
  <c r="Q10" i="1"/>
  <c r="R10" i="1"/>
  <c r="Q11" i="1"/>
  <c r="R11" i="1"/>
  <c r="Q13" i="1"/>
  <c r="R13" i="1"/>
  <c r="Q15" i="1"/>
  <c r="R15" i="1"/>
  <c r="Q16" i="1"/>
  <c r="R16" i="1"/>
  <c r="Q18" i="1"/>
  <c r="R18" i="1"/>
  <c r="Q19" i="1"/>
  <c r="R19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5" i="1"/>
  <c r="R45" i="1"/>
  <c r="Q46" i="1"/>
  <c r="R46" i="1"/>
  <c r="Q47" i="1"/>
  <c r="R47" i="1"/>
  <c r="Q48" i="1"/>
  <c r="R48" i="1"/>
  <c r="Q49" i="1"/>
  <c r="R49" i="1"/>
  <c r="Q50" i="1"/>
  <c r="R50" i="1"/>
  <c r="Q51" i="1"/>
  <c r="R51" i="1"/>
  <c r="Q52" i="1"/>
  <c r="R52" i="1"/>
  <c r="Q53" i="1"/>
  <c r="R53" i="1"/>
  <c r="Q54" i="1"/>
  <c r="R54" i="1"/>
  <c r="Q55" i="1"/>
  <c r="R55" i="1"/>
  <c r="Q56" i="1"/>
  <c r="R56" i="1"/>
  <c r="Q57" i="1"/>
  <c r="R57" i="1"/>
  <c r="Q58" i="1"/>
  <c r="R58" i="1"/>
  <c r="Q59" i="1"/>
  <c r="R59" i="1"/>
  <c r="Q62" i="1"/>
  <c r="R62" i="1"/>
  <c r="R4" i="1"/>
  <c r="Q4" i="1"/>
  <c r="S5" i="1"/>
  <c r="T5" i="1"/>
  <c r="S8" i="1"/>
  <c r="T8" i="1"/>
  <c r="S12" i="1"/>
  <c r="T12" i="1"/>
  <c r="S14" i="1"/>
  <c r="T14" i="1"/>
  <c r="S17" i="1"/>
  <c r="T17" i="1"/>
  <c r="S20" i="1"/>
  <c r="T20" i="1"/>
  <c r="S44" i="1"/>
  <c r="T44" i="1"/>
  <c r="S61" i="1"/>
  <c r="T61" i="1"/>
  <c r="S63" i="1"/>
  <c r="T63" i="1"/>
  <c r="V20" i="1" l="1"/>
  <c r="V17" i="1"/>
  <c r="P17" i="1"/>
  <c r="U17" i="1"/>
  <c r="V14" i="1"/>
  <c r="V12" i="1"/>
  <c r="V8" i="1"/>
  <c r="V5" i="1"/>
  <c r="H44" i="1" l="1"/>
  <c r="I6" i="1" l="1"/>
  <c r="AA6" i="1" s="1"/>
  <c r="J6" i="1"/>
  <c r="AB6" i="1" s="1"/>
  <c r="I7" i="1"/>
  <c r="AA7" i="1" s="1"/>
  <c r="J7" i="1"/>
  <c r="AB7" i="1" s="1"/>
  <c r="I9" i="1"/>
  <c r="AA9" i="1" s="1"/>
  <c r="J9" i="1"/>
  <c r="AB9" i="1" s="1"/>
  <c r="I10" i="1"/>
  <c r="AA10" i="1" s="1"/>
  <c r="J10" i="1"/>
  <c r="AB10" i="1" s="1"/>
  <c r="I11" i="1"/>
  <c r="AA11" i="1" s="1"/>
  <c r="J11" i="1"/>
  <c r="AB11" i="1" s="1"/>
  <c r="I13" i="1"/>
  <c r="AA13" i="1" s="1"/>
  <c r="J13" i="1"/>
  <c r="AB13" i="1" s="1"/>
  <c r="I15" i="1"/>
  <c r="AA15" i="1" s="1"/>
  <c r="J15" i="1"/>
  <c r="AB15" i="1" s="1"/>
  <c r="I16" i="1"/>
  <c r="AA16" i="1" s="1"/>
  <c r="J16" i="1"/>
  <c r="AB16" i="1" s="1"/>
  <c r="I18" i="1"/>
  <c r="AA18" i="1" s="1"/>
  <c r="J18" i="1"/>
  <c r="AB18" i="1" s="1"/>
  <c r="I19" i="1"/>
  <c r="AA19" i="1" s="1"/>
  <c r="J19" i="1"/>
  <c r="AB19" i="1" s="1"/>
  <c r="I21" i="1"/>
  <c r="J21" i="1"/>
  <c r="AB21" i="1" s="1"/>
  <c r="I22" i="1"/>
  <c r="AA22" i="1" s="1"/>
  <c r="J22" i="1"/>
  <c r="AB22" i="1" s="1"/>
  <c r="I23" i="1"/>
  <c r="AA23" i="1" s="1"/>
  <c r="J23" i="1"/>
  <c r="AB23" i="1" s="1"/>
  <c r="I24" i="1"/>
  <c r="AA24" i="1" s="1"/>
  <c r="J24" i="1"/>
  <c r="AB24" i="1" s="1"/>
  <c r="I25" i="1"/>
  <c r="AA25" i="1" s="1"/>
  <c r="J25" i="1"/>
  <c r="AB25" i="1" s="1"/>
  <c r="I26" i="1"/>
  <c r="AA26" i="1" s="1"/>
  <c r="J26" i="1"/>
  <c r="AB26" i="1" s="1"/>
  <c r="I27" i="1"/>
  <c r="AA27" i="1" s="1"/>
  <c r="J27" i="1"/>
  <c r="AB27" i="1" s="1"/>
  <c r="I28" i="1"/>
  <c r="AA28" i="1" s="1"/>
  <c r="J28" i="1"/>
  <c r="AB28" i="1" s="1"/>
  <c r="I29" i="1"/>
  <c r="AA29" i="1" s="1"/>
  <c r="J29" i="1"/>
  <c r="AB29" i="1" s="1"/>
  <c r="I30" i="1"/>
  <c r="AA30" i="1" s="1"/>
  <c r="J30" i="1"/>
  <c r="AB30" i="1" s="1"/>
  <c r="I31" i="1"/>
  <c r="AA31" i="1" s="1"/>
  <c r="I32" i="1"/>
  <c r="AA32" i="1" s="1"/>
  <c r="I33" i="1"/>
  <c r="AA33" i="1" s="1"/>
  <c r="J33" i="1"/>
  <c r="AB33" i="1" s="1"/>
  <c r="I34" i="1"/>
  <c r="AA34" i="1" s="1"/>
  <c r="J34" i="1"/>
  <c r="AB34" i="1" s="1"/>
  <c r="I35" i="1"/>
  <c r="AA35" i="1" s="1"/>
  <c r="J35" i="1"/>
  <c r="AB35" i="1" s="1"/>
  <c r="I36" i="1"/>
  <c r="AA36" i="1" s="1"/>
  <c r="J36" i="1"/>
  <c r="AB36" i="1" s="1"/>
  <c r="I37" i="1"/>
  <c r="AA37" i="1" s="1"/>
  <c r="J37" i="1"/>
  <c r="AB37" i="1" s="1"/>
  <c r="I38" i="1"/>
  <c r="AA38" i="1" s="1"/>
  <c r="J38" i="1"/>
  <c r="AB38" i="1" s="1"/>
  <c r="I39" i="1"/>
  <c r="AA39" i="1" s="1"/>
  <c r="J39" i="1"/>
  <c r="AB39" i="1" s="1"/>
  <c r="I40" i="1"/>
  <c r="AA40" i="1" s="1"/>
  <c r="J40" i="1"/>
  <c r="AB40" i="1" s="1"/>
  <c r="I41" i="1"/>
  <c r="AA41" i="1" s="1"/>
  <c r="J41" i="1"/>
  <c r="AB41" i="1" s="1"/>
  <c r="I42" i="1"/>
  <c r="AA42" i="1" s="1"/>
  <c r="J42" i="1"/>
  <c r="AB42" i="1" s="1"/>
  <c r="I43" i="1"/>
  <c r="AA43" i="1" s="1"/>
  <c r="J43" i="1"/>
  <c r="AB43" i="1" s="1"/>
  <c r="I45" i="1"/>
  <c r="AA45" i="1" s="1"/>
  <c r="J45" i="1"/>
  <c r="AB45" i="1" s="1"/>
  <c r="I46" i="1"/>
  <c r="AA46" i="1" s="1"/>
  <c r="J46" i="1"/>
  <c r="AB46" i="1" s="1"/>
  <c r="I47" i="1"/>
  <c r="AA47" i="1" s="1"/>
  <c r="J47" i="1"/>
  <c r="AB47" i="1" s="1"/>
  <c r="I48" i="1"/>
  <c r="AA48" i="1" s="1"/>
  <c r="J48" i="1"/>
  <c r="AB48" i="1" s="1"/>
  <c r="I49" i="1"/>
  <c r="AA49" i="1" s="1"/>
  <c r="J49" i="1"/>
  <c r="AB49" i="1" s="1"/>
  <c r="I50" i="1"/>
  <c r="AA50" i="1" s="1"/>
  <c r="J50" i="1"/>
  <c r="AB50" i="1" s="1"/>
  <c r="I51" i="1"/>
  <c r="AA51" i="1" s="1"/>
  <c r="J51" i="1"/>
  <c r="AB51" i="1" s="1"/>
  <c r="I52" i="1"/>
  <c r="AA52" i="1" s="1"/>
  <c r="J52" i="1"/>
  <c r="AB52" i="1" s="1"/>
  <c r="I53" i="1"/>
  <c r="AA53" i="1" s="1"/>
  <c r="J53" i="1"/>
  <c r="AB53" i="1" s="1"/>
  <c r="I54" i="1"/>
  <c r="AA54" i="1" s="1"/>
  <c r="J54" i="1"/>
  <c r="AB54" i="1" s="1"/>
  <c r="I55" i="1"/>
  <c r="AA55" i="1" s="1"/>
  <c r="J55" i="1"/>
  <c r="AB55" i="1" s="1"/>
  <c r="I56" i="1"/>
  <c r="AA56" i="1" s="1"/>
  <c r="J56" i="1"/>
  <c r="AB56" i="1" s="1"/>
  <c r="I57" i="1"/>
  <c r="AA57" i="1" s="1"/>
  <c r="J57" i="1"/>
  <c r="AB57" i="1" s="1"/>
  <c r="I58" i="1"/>
  <c r="AA58" i="1" s="1"/>
  <c r="J58" i="1"/>
  <c r="AB58" i="1" s="1"/>
  <c r="I59" i="1"/>
  <c r="AA59" i="1" s="1"/>
  <c r="J59" i="1"/>
  <c r="AB59" i="1" s="1"/>
  <c r="I62" i="1"/>
  <c r="AA62" i="1" s="1"/>
  <c r="J62" i="1"/>
  <c r="AB62" i="1" s="1"/>
  <c r="J4" i="1"/>
  <c r="I4" i="1"/>
  <c r="U44" i="1"/>
  <c r="V44" i="1"/>
  <c r="V61" i="1" s="1"/>
  <c r="U20" i="1"/>
  <c r="U14" i="1"/>
  <c r="U12" i="1"/>
  <c r="U8" i="1"/>
  <c r="C44" i="1"/>
  <c r="E44" i="1"/>
  <c r="F44" i="1"/>
  <c r="G44" i="1"/>
  <c r="K44" i="1"/>
  <c r="L44" i="1"/>
  <c r="M44" i="1"/>
  <c r="N44" i="1"/>
  <c r="O44" i="1"/>
  <c r="P44" i="1"/>
  <c r="U5" i="1"/>
  <c r="C20" i="1"/>
  <c r="D20" i="1"/>
  <c r="E20" i="1"/>
  <c r="F20" i="1"/>
  <c r="G20" i="1"/>
  <c r="H20" i="1"/>
  <c r="K20" i="1"/>
  <c r="L20" i="1"/>
  <c r="M20" i="1"/>
  <c r="N20" i="1"/>
  <c r="O20" i="1"/>
  <c r="P20" i="1"/>
  <c r="C12" i="1"/>
  <c r="D12" i="1"/>
  <c r="E12" i="1"/>
  <c r="F12" i="1"/>
  <c r="G12" i="1"/>
  <c r="H12" i="1"/>
  <c r="K12" i="1"/>
  <c r="L12" i="1"/>
  <c r="M12" i="1"/>
  <c r="N12" i="1"/>
  <c r="O12" i="1"/>
  <c r="P12" i="1"/>
  <c r="C14" i="1"/>
  <c r="D14" i="1"/>
  <c r="E14" i="1"/>
  <c r="F14" i="1"/>
  <c r="G14" i="1"/>
  <c r="H14" i="1"/>
  <c r="K14" i="1"/>
  <c r="L14" i="1"/>
  <c r="M14" i="1"/>
  <c r="N14" i="1"/>
  <c r="O14" i="1"/>
  <c r="P14" i="1"/>
  <c r="C8" i="1"/>
  <c r="D8" i="1"/>
  <c r="E8" i="1"/>
  <c r="F8" i="1"/>
  <c r="G8" i="1"/>
  <c r="H8" i="1"/>
  <c r="K8" i="1"/>
  <c r="L8" i="1"/>
  <c r="M8" i="1"/>
  <c r="N8" i="1"/>
  <c r="O8" i="1"/>
  <c r="P8" i="1"/>
  <c r="C17" i="1"/>
  <c r="D17" i="1"/>
  <c r="E17" i="1"/>
  <c r="F17" i="1"/>
  <c r="G17" i="1"/>
  <c r="H17" i="1"/>
  <c r="K17" i="1"/>
  <c r="L17" i="1"/>
  <c r="M17" i="1"/>
  <c r="N17" i="1"/>
  <c r="R17" i="1" s="1"/>
  <c r="O17" i="1"/>
  <c r="C5" i="1"/>
  <c r="D5" i="1"/>
  <c r="E5" i="1"/>
  <c r="F5" i="1"/>
  <c r="G5" i="1"/>
  <c r="H5" i="1"/>
  <c r="K5" i="1"/>
  <c r="L5" i="1"/>
  <c r="M5" i="1"/>
  <c r="N5" i="1"/>
  <c r="O5" i="1"/>
  <c r="P5" i="1"/>
  <c r="D32" i="1"/>
  <c r="J32" i="1" s="1"/>
  <c r="AB32" i="1" s="1"/>
  <c r="D31" i="1"/>
  <c r="R5" i="1" l="1"/>
  <c r="Q8" i="1"/>
  <c r="Q14" i="1"/>
  <c r="Q12" i="1"/>
  <c r="Q20" i="1"/>
  <c r="R44" i="1"/>
  <c r="Q5" i="1"/>
  <c r="R8" i="1"/>
  <c r="R14" i="1"/>
  <c r="R12" i="1"/>
  <c r="R20" i="1"/>
  <c r="Q44" i="1"/>
  <c r="Q17" i="1"/>
  <c r="O61" i="1"/>
  <c r="O63" i="1" s="1"/>
  <c r="M61" i="1"/>
  <c r="K61" i="1"/>
  <c r="K63" i="1" s="1"/>
  <c r="I44" i="1"/>
  <c r="AA44" i="1" s="1"/>
  <c r="E61" i="1"/>
  <c r="E63" i="1" s="1"/>
  <c r="I5" i="1"/>
  <c r="AA5" i="1" s="1"/>
  <c r="I14" i="1"/>
  <c r="AA14" i="1" s="1"/>
  <c r="J17" i="1"/>
  <c r="AB17" i="1" s="1"/>
  <c r="J8" i="1"/>
  <c r="AB8" i="1" s="1"/>
  <c r="J12" i="1"/>
  <c r="AB12" i="1" s="1"/>
  <c r="AB72" i="1" s="1"/>
  <c r="H5" i="4" s="1"/>
  <c r="D5" i="4" s="1"/>
  <c r="J20" i="1"/>
  <c r="AB20" i="1" s="1"/>
  <c r="P61" i="1"/>
  <c r="P63" i="1" s="1"/>
  <c r="N61" i="1"/>
  <c r="L61" i="1"/>
  <c r="L63" i="1" s="1"/>
  <c r="H61" i="1"/>
  <c r="F61" i="1"/>
  <c r="F63" i="1" s="1"/>
  <c r="I17" i="1"/>
  <c r="AA17" i="1" s="1"/>
  <c r="I8" i="1"/>
  <c r="AA8" i="1" s="1"/>
  <c r="J14" i="1"/>
  <c r="AB14" i="1" s="1"/>
  <c r="I12" i="1"/>
  <c r="AA12" i="1" s="1"/>
  <c r="AA72" i="1" s="1"/>
  <c r="G5" i="4" s="1"/>
  <c r="C5" i="4" s="1"/>
  <c r="I20" i="1"/>
  <c r="AA20" i="1" s="1"/>
  <c r="D44" i="1"/>
  <c r="J44" i="1" s="1"/>
  <c r="AB44" i="1" s="1"/>
  <c r="C61" i="1"/>
  <c r="C63" i="1" s="1"/>
  <c r="J31" i="1"/>
  <c r="AB31" i="1" s="1"/>
  <c r="J5" i="1"/>
  <c r="AB5" i="1" s="1"/>
  <c r="H63" i="1"/>
  <c r="G61" i="1"/>
  <c r="V63" i="1"/>
  <c r="U61" i="1"/>
  <c r="U63" i="1" s="1"/>
  <c r="AB71" i="1" l="1"/>
  <c r="AB76" i="1" s="1"/>
  <c r="AA71" i="1"/>
  <c r="AA76" i="1" s="1"/>
  <c r="H4" i="4"/>
  <c r="M63" i="1"/>
  <c r="Q61" i="1"/>
  <c r="Q63" i="1" s="1"/>
  <c r="N63" i="1"/>
  <c r="R61" i="1"/>
  <c r="R63" i="1" s="1"/>
  <c r="D61" i="1"/>
  <c r="I61" i="1"/>
  <c r="AA61" i="1" s="1"/>
  <c r="G63" i="1"/>
  <c r="I63" i="1" s="1"/>
  <c r="AA63" i="1" s="1"/>
  <c r="G4" i="4" l="1"/>
  <c r="G9" i="4" s="1"/>
  <c r="C4" i="4"/>
  <c r="C9" i="4" s="1"/>
  <c r="D4" i="4"/>
  <c r="D9" i="4" s="1"/>
  <c r="H9" i="4"/>
  <c r="D63" i="1"/>
  <c r="J63" i="1" s="1"/>
  <c r="AB63" i="1" s="1"/>
  <c r="AE76" i="1" s="1"/>
  <c r="J61" i="1"/>
  <c r="AB61" i="1" s="1"/>
</calcChain>
</file>

<file path=xl/sharedStrings.xml><?xml version="1.0" encoding="utf-8"?>
<sst xmlns="http://schemas.openxmlformats.org/spreadsheetml/2006/main" count="157" uniqueCount="110">
  <si>
    <t>S.No.</t>
  </si>
  <si>
    <t>COMPONENT</t>
  </si>
  <si>
    <t>Phy</t>
  </si>
  <si>
    <t>Fin</t>
  </si>
  <si>
    <t>Fin.</t>
  </si>
  <si>
    <t>Total Nurseries</t>
  </si>
  <si>
    <t>Forest Conservation &amp; Improvement (in ha.)</t>
  </si>
  <si>
    <t>a)</t>
  </si>
  <si>
    <t xml:space="preserve">Afforestation  </t>
  </si>
  <si>
    <t>Total afforestation New</t>
  </si>
  <si>
    <t>i</t>
  </si>
  <si>
    <t>1st year maintenance</t>
  </si>
  <si>
    <t>2nd year maint.</t>
  </si>
  <si>
    <t>3rd year maint.</t>
  </si>
  <si>
    <t>Total Maintenance</t>
  </si>
  <si>
    <t>b)</t>
  </si>
  <si>
    <t>Development of NTFP/  Medicinal Plants</t>
  </si>
  <si>
    <t>Total NTFP</t>
  </si>
  <si>
    <t>Maintenance</t>
  </si>
  <si>
    <t>c)</t>
  </si>
  <si>
    <t>Tree plantation on degraded land</t>
  </si>
  <si>
    <t>Total Tree plantation</t>
  </si>
  <si>
    <t>Pasture Improvement</t>
  </si>
  <si>
    <t xml:space="preserve">Soil &amp; Moisture Cons. Works  </t>
  </si>
  <si>
    <t>Stablization of active land slides(in m3.)</t>
  </si>
  <si>
    <t>Check walls (Km)</t>
  </si>
  <si>
    <t xml:space="preserve">Stream bank Treatment </t>
  </si>
  <si>
    <t>d)</t>
  </si>
  <si>
    <t>River bank stablization</t>
  </si>
  <si>
    <t>e</t>
  </si>
  <si>
    <t>Repair of old engineering structure (in M3)</t>
  </si>
  <si>
    <t>f</t>
  </si>
  <si>
    <t>Soil conservation in forest areas (in M3)</t>
  </si>
  <si>
    <t>g</t>
  </si>
  <si>
    <t>Reclamation of state mind areas (in M3)</t>
  </si>
  <si>
    <t>h</t>
  </si>
  <si>
    <t xml:space="preserve">Const. of Cdams </t>
  </si>
  <si>
    <t xml:space="preserve"> Medium</t>
  </si>
  <si>
    <t>Small</t>
  </si>
  <si>
    <t>Const. of silt detention dams</t>
  </si>
  <si>
    <t>j</t>
  </si>
  <si>
    <t>Const. of percolation tanks</t>
  </si>
  <si>
    <t>Construction of Rain water harvesting structure</t>
  </si>
  <si>
    <t xml:space="preserve">Total </t>
  </si>
  <si>
    <t>Building and Roads</t>
  </si>
  <si>
    <t>Operational Support (Nos.)</t>
  </si>
  <si>
    <t>Publicity,research, training &amp; communication</t>
  </si>
  <si>
    <t xml:space="preserve"> Private land development (Agriculture )- in ha.</t>
  </si>
  <si>
    <t xml:space="preserve">Wild Life Improvement </t>
  </si>
  <si>
    <t>Eco tourism</t>
  </si>
  <si>
    <t>Forest Protection (Nos.)</t>
  </si>
  <si>
    <t>Training &amp; Studies</t>
  </si>
  <si>
    <t>Awareness &amp; Publicity</t>
  </si>
  <si>
    <t xml:space="preserve">Contingency  </t>
  </si>
  <si>
    <t>GRAND TOTAL</t>
  </si>
  <si>
    <t>Funds Alloted for 2010-11</t>
  </si>
  <si>
    <t>Cost of B/Wire all ready purchaed</t>
  </si>
  <si>
    <t>Achievement up to 31.3.2011</t>
  </si>
  <si>
    <r>
      <t>SAWRA KUDDU  HEP CAT PLAN</t>
    </r>
    <r>
      <rPr>
        <b/>
        <sz val="11"/>
        <color indexed="10"/>
        <rFont val="Times New Roman"/>
        <family val="1"/>
      </rPr>
      <t xml:space="preserve"> (Against 26.73 lac  allotted from CAMPA funds during 2009-10)</t>
    </r>
  </si>
  <si>
    <t>Total Achievement upto 2009-10 Funds</t>
  </si>
  <si>
    <t>Achieved during     2009-10</t>
  </si>
  <si>
    <t>Funds Alloted for 2011-12</t>
  </si>
  <si>
    <t xml:space="preserve">Silvi Pastural Plantation </t>
  </si>
  <si>
    <t>Raising Nursery for 1st year plantation/extension  (No. of nurseries)</t>
  </si>
  <si>
    <t>k</t>
  </si>
  <si>
    <t>Bench terraching</t>
  </si>
  <si>
    <t>l</t>
  </si>
  <si>
    <t xml:space="preserve">Gully Control </t>
  </si>
  <si>
    <t>Model 1st</t>
  </si>
  <si>
    <t>Model 2 nd</t>
  </si>
  <si>
    <t>Model 3 rd</t>
  </si>
  <si>
    <t>m</t>
  </si>
  <si>
    <t xml:space="preserve">W/Crates </t>
  </si>
  <si>
    <t>n</t>
  </si>
  <si>
    <t xml:space="preserve">Const. of contour staggered trenches </t>
  </si>
  <si>
    <t>o</t>
  </si>
  <si>
    <t>Vegetative Spurs</t>
  </si>
  <si>
    <t xml:space="preserve">cost. Of cremetoria </t>
  </si>
  <si>
    <t>Maintenance of FRH</t>
  </si>
  <si>
    <t>Maint. Of guard qtrs</t>
  </si>
  <si>
    <t>computer,photocopier and fax</t>
  </si>
  <si>
    <t xml:space="preserve">Maint. Machinery </t>
  </si>
  <si>
    <t>2009-10 Spill over funds Achieved during the 2010-11</t>
  </si>
  <si>
    <t>2009-10 Spill over funds Achieved during the 2011-12</t>
  </si>
  <si>
    <t>2010-11 Spill over funds Acheved during the 2011-12</t>
  </si>
  <si>
    <t>Achieved during the 2011-12</t>
  </si>
  <si>
    <t>Total Achievement upto 2011-12 Funds</t>
  </si>
  <si>
    <t>M&amp;E</t>
  </si>
  <si>
    <t>Achieved during the 2012-13</t>
  </si>
  <si>
    <t>Afforestation</t>
  </si>
  <si>
    <t>Maint. of Afforestation</t>
  </si>
  <si>
    <t>Nry. Development</t>
  </si>
  <si>
    <t>Soil Conservation Works</t>
  </si>
  <si>
    <t>Other Ancilliary Works</t>
  </si>
  <si>
    <t>I</t>
  </si>
  <si>
    <t>II</t>
  </si>
  <si>
    <t>III</t>
  </si>
  <si>
    <t>IV</t>
  </si>
  <si>
    <t>V</t>
  </si>
  <si>
    <t xml:space="preserve">ABSTRACT </t>
  </si>
  <si>
    <t>Progressive Achievement</t>
  </si>
  <si>
    <t xml:space="preserve">Phy. </t>
  </si>
  <si>
    <t xml:space="preserve">Fin. </t>
  </si>
  <si>
    <t>Components</t>
  </si>
  <si>
    <t>S. No.</t>
  </si>
  <si>
    <t>Achievements upto previous year</t>
  </si>
  <si>
    <t>Achievement during the year</t>
  </si>
  <si>
    <t xml:space="preserve">Achievement  2013-14 (upto 31.03.2014) </t>
  </si>
  <si>
    <t>Total Achievement up to 31.03.2014</t>
  </si>
  <si>
    <t>Component wise Progress of works carried out under Sawra Kuddu CAT Plan w.e.f. 2009 to 2013-14 (upto 31.03.2014)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</si>
</sst>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Fill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Fill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8" fillId="0" borderId="1" xfId="0" applyFont="1" applyBorder="1" applyProtection="1">
      <protection hidden="1"/>
    </xf>
    <xf numFmtId="0" fontId="9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/>
    </xf>
    <xf numFmtId="0" fontId="1" fillId="0" borderId="2" xfId="0" applyFont="1" applyBorder="1"/>
    <xf numFmtId="0" fontId="9" fillId="0" borderId="2" xfId="0" applyFont="1" applyBorder="1"/>
    <xf numFmtId="0" fontId="0" fillId="0" borderId="2" xfId="0" applyBorder="1"/>
    <xf numFmtId="0" fontId="9" fillId="0" borderId="2" xfId="0" applyFont="1" applyBorder="1" applyAlignment="1">
      <alignment horizontal="center"/>
    </xf>
    <xf numFmtId="0" fontId="10" fillId="0" borderId="0" xfId="0" applyFont="1" applyAlignment="1">
      <alignment horizontal="left" vertical="top"/>
    </xf>
    <xf numFmtId="0" fontId="10" fillId="0" borderId="2" xfId="0" applyFont="1" applyBorder="1" applyAlignment="1">
      <alignment horizontal="center" vertical="top"/>
    </xf>
    <xf numFmtId="0" fontId="11" fillId="0" borderId="2" xfId="0" applyFont="1" applyBorder="1"/>
    <xf numFmtId="0" fontId="2" fillId="0" borderId="0" xfId="0" applyFont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6"/>
  <sheetViews>
    <sheetView zoomScale="85" zoomScaleNormal="85" workbookViewId="0">
      <pane xSplit="2" ySplit="3" topLeftCell="U49" activePane="bottomRight" state="frozen"/>
      <selection pane="topRight" activeCell="C1" sqref="C1"/>
      <selection pane="bottomLeft" activeCell="A4" sqref="A4"/>
      <selection pane="bottomRight" activeCell="AA2" sqref="AA2:AB2"/>
    </sheetView>
  </sheetViews>
  <sheetFormatPr defaultRowHeight="15" x14ac:dyDescent="0.25"/>
  <cols>
    <col min="1" max="1" width="6" style="20" customWidth="1"/>
    <col min="2" max="2" width="40.7109375" style="1" customWidth="1"/>
    <col min="3" max="3" width="9.42578125" style="1" bestFit="1" customWidth="1"/>
    <col min="4" max="4" width="7.85546875" style="1" bestFit="1" customWidth="1"/>
    <col min="5" max="5" width="4.28515625" style="1" customWidth="1"/>
    <col min="6" max="6" width="9" style="1" customWidth="1"/>
    <col min="7" max="8" width="8.42578125" style="1" customWidth="1"/>
    <col min="9" max="9" width="4.42578125" style="1" bestFit="1" customWidth="1"/>
    <col min="10" max="10" width="9.28515625" style="1" customWidth="1"/>
    <col min="11" max="11" width="6.140625" style="1" hidden="1" customWidth="1"/>
    <col min="12" max="12" width="9" style="1" hidden="1" customWidth="1"/>
    <col min="13" max="13" width="6.140625" style="1" bestFit="1" customWidth="1"/>
    <col min="14" max="14" width="9" style="1" bestFit="1" customWidth="1"/>
    <col min="15" max="18" width="7.85546875" style="1" customWidth="1"/>
    <col min="19" max="20" width="7.85546875" style="1" hidden="1" customWidth="1"/>
    <col min="21" max="16384" width="9.140625" style="1"/>
  </cols>
  <sheetData>
    <row r="1" spans="1:32" s="2" customFormat="1" x14ac:dyDescent="0.25">
      <c r="A1" s="37" t="s">
        <v>58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</row>
    <row r="2" spans="1:32" s="2" customFormat="1" ht="73.5" customHeight="1" x14ac:dyDescent="0.25">
      <c r="A2" s="3" t="s">
        <v>0</v>
      </c>
      <c r="B2" s="3" t="s">
        <v>1</v>
      </c>
      <c r="C2" s="37" t="s">
        <v>60</v>
      </c>
      <c r="D2" s="37"/>
      <c r="E2" s="37" t="s">
        <v>82</v>
      </c>
      <c r="F2" s="37"/>
      <c r="G2" s="37" t="s">
        <v>83</v>
      </c>
      <c r="H2" s="37"/>
      <c r="I2" s="37" t="s">
        <v>59</v>
      </c>
      <c r="J2" s="37"/>
      <c r="K2" s="37" t="s">
        <v>55</v>
      </c>
      <c r="L2" s="37"/>
      <c r="M2" s="37" t="s">
        <v>57</v>
      </c>
      <c r="N2" s="37"/>
      <c r="O2" s="37" t="s">
        <v>84</v>
      </c>
      <c r="P2" s="37"/>
      <c r="Q2" s="37" t="s">
        <v>86</v>
      </c>
      <c r="R2" s="37"/>
      <c r="S2" s="37" t="s">
        <v>61</v>
      </c>
      <c r="T2" s="37"/>
      <c r="U2" s="37" t="s">
        <v>85</v>
      </c>
      <c r="V2" s="37"/>
      <c r="W2" s="37" t="s">
        <v>88</v>
      </c>
      <c r="X2" s="37"/>
      <c r="Y2" s="37" t="s">
        <v>107</v>
      </c>
      <c r="Z2" s="37"/>
      <c r="AA2" s="37" t="s">
        <v>108</v>
      </c>
      <c r="AB2" s="37"/>
      <c r="AC2" s="4"/>
      <c r="AD2" s="4"/>
      <c r="AE2" s="4"/>
      <c r="AF2" s="4"/>
    </row>
    <row r="3" spans="1:32" s="2" customFormat="1" ht="19.5" customHeight="1" x14ac:dyDescent="0.25">
      <c r="A3" s="3"/>
      <c r="C3" s="3" t="s">
        <v>2</v>
      </c>
      <c r="D3" s="3" t="s">
        <v>4</v>
      </c>
      <c r="E3" s="3" t="s">
        <v>2</v>
      </c>
      <c r="F3" s="3" t="s">
        <v>4</v>
      </c>
      <c r="G3" s="21" t="s">
        <v>2</v>
      </c>
      <c r="H3" s="21" t="s">
        <v>4</v>
      </c>
      <c r="I3" s="3" t="s">
        <v>2</v>
      </c>
      <c r="J3" s="3" t="s">
        <v>4</v>
      </c>
      <c r="K3" s="3" t="s">
        <v>2</v>
      </c>
      <c r="L3" s="3" t="s">
        <v>3</v>
      </c>
      <c r="M3" s="3" t="s">
        <v>2</v>
      </c>
      <c r="N3" s="3" t="s">
        <v>3</v>
      </c>
      <c r="O3" s="21" t="s">
        <v>2</v>
      </c>
      <c r="P3" s="21" t="s">
        <v>3</v>
      </c>
      <c r="Q3" s="23" t="s">
        <v>2</v>
      </c>
      <c r="R3" s="23" t="s">
        <v>3</v>
      </c>
      <c r="S3" s="21" t="s">
        <v>2</v>
      </c>
      <c r="T3" s="21" t="s">
        <v>3</v>
      </c>
      <c r="U3" s="2" t="s">
        <v>2</v>
      </c>
      <c r="V3" s="2" t="s">
        <v>3</v>
      </c>
      <c r="W3" s="23" t="s">
        <v>2</v>
      </c>
      <c r="X3" s="23" t="s">
        <v>3</v>
      </c>
      <c r="Y3" s="23" t="s">
        <v>2</v>
      </c>
      <c r="Z3" s="23" t="s">
        <v>3</v>
      </c>
      <c r="AA3" s="4" t="s">
        <v>2</v>
      </c>
      <c r="AB3" s="4" t="s">
        <v>3</v>
      </c>
    </row>
    <row r="4" spans="1:32" s="4" customFormat="1" ht="28.5" x14ac:dyDescent="0.25">
      <c r="A4" s="3">
        <v>1</v>
      </c>
      <c r="B4" s="4" t="s">
        <v>63</v>
      </c>
      <c r="E4" s="4">
        <v>0</v>
      </c>
      <c r="F4" s="4">
        <v>0</v>
      </c>
      <c r="G4" s="4">
        <v>0</v>
      </c>
      <c r="H4" s="4">
        <v>0</v>
      </c>
      <c r="I4" s="4">
        <f t="shared" ref="I4:I35" si="0">C4+E4+G4</f>
        <v>0</v>
      </c>
      <c r="J4" s="4">
        <f t="shared" ref="J4:J35" si="1">D4+F4+H4</f>
        <v>0</v>
      </c>
      <c r="K4" s="4">
        <v>1</v>
      </c>
      <c r="L4" s="4">
        <v>416445</v>
      </c>
      <c r="M4" s="4">
        <v>1</v>
      </c>
      <c r="N4" s="4">
        <v>416445</v>
      </c>
      <c r="O4" s="4">
        <v>0</v>
      </c>
      <c r="P4" s="4">
        <v>0</v>
      </c>
      <c r="Q4" s="4">
        <f>M4+O4</f>
        <v>1</v>
      </c>
      <c r="R4" s="4">
        <f>N4+P4</f>
        <v>416445</v>
      </c>
      <c r="S4" s="4">
        <v>5</v>
      </c>
      <c r="T4" s="4">
        <v>575000</v>
      </c>
      <c r="U4" s="4">
        <v>5</v>
      </c>
      <c r="V4" s="4">
        <v>575000</v>
      </c>
      <c r="W4" s="4">
        <v>4</v>
      </c>
      <c r="X4" s="4">
        <v>183500</v>
      </c>
      <c r="Y4" s="4">
        <v>0</v>
      </c>
      <c r="Z4" s="4">
        <v>0</v>
      </c>
      <c r="AA4" s="4">
        <f>I4+Q4+Y4</f>
        <v>1</v>
      </c>
      <c r="AB4" s="4">
        <f>J4+R4+Z4</f>
        <v>416445</v>
      </c>
    </row>
    <row r="5" spans="1:32" s="4" customFormat="1" ht="14.25" x14ac:dyDescent="0.25">
      <c r="A5" s="3"/>
      <c r="B5" s="4" t="s">
        <v>5</v>
      </c>
      <c r="C5" s="4">
        <f t="shared" ref="C5:P5" si="2">SUM(C4)</f>
        <v>0</v>
      </c>
      <c r="D5" s="4">
        <f t="shared" si="2"/>
        <v>0</v>
      </c>
      <c r="E5" s="4">
        <f t="shared" si="2"/>
        <v>0</v>
      </c>
      <c r="F5" s="4">
        <f t="shared" si="2"/>
        <v>0</v>
      </c>
      <c r="G5" s="4">
        <f t="shared" si="2"/>
        <v>0</v>
      </c>
      <c r="H5" s="4">
        <f t="shared" si="2"/>
        <v>0</v>
      </c>
      <c r="I5" s="4">
        <f t="shared" si="0"/>
        <v>0</v>
      </c>
      <c r="J5" s="4">
        <f t="shared" si="1"/>
        <v>0</v>
      </c>
      <c r="K5" s="4">
        <f t="shared" si="2"/>
        <v>1</v>
      </c>
      <c r="L5" s="4">
        <f t="shared" si="2"/>
        <v>416445</v>
      </c>
      <c r="M5" s="4">
        <f t="shared" si="2"/>
        <v>1</v>
      </c>
      <c r="N5" s="4">
        <f t="shared" si="2"/>
        <v>416445</v>
      </c>
      <c r="O5" s="4">
        <f t="shared" si="2"/>
        <v>0</v>
      </c>
      <c r="P5" s="4">
        <f t="shared" si="2"/>
        <v>0</v>
      </c>
      <c r="Q5" s="4">
        <f t="shared" ref="Q5:Q62" si="3">M5+O5</f>
        <v>1</v>
      </c>
      <c r="R5" s="4">
        <f t="shared" ref="R5:R62" si="4">N5+P5</f>
        <v>416445</v>
      </c>
      <c r="S5" s="4">
        <f t="shared" ref="S5" si="5">SUM(S4)</f>
        <v>5</v>
      </c>
      <c r="T5" s="4">
        <f t="shared" ref="T5" si="6">SUM(T4)</f>
        <v>575000</v>
      </c>
      <c r="U5" s="4">
        <f t="shared" ref="U5" si="7">SUM(U4)</f>
        <v>5</v>
      </c>
      <c r="V5" s="4">
        <f>SUM(V4)</f>
        <v>575000</v>
      </c>
      <c r="W5" s="4">
        <f t="shared" ref="W5:X5" si="8">SUM(W4)</f>
        <v>4</v>
      </c>
      <c r="X5" s="4">
        <f t="shared" si="8"/>
        <v>183500</v>
      </c>
      <c r="Y5" s="4">
        <f t="shared" ref="Y5" si="9">SUM(Y4)</f>
        <v>0</v>
      </c>
      <c r="Z5" s="4">
        <f t="shared" ref="Z5" si="10">SUM(Z4)</f>
        <v>0</v>
      </c>
      <c r="AA5" s="4">
        <f t="shared" ref="AA5:AA63" si="11">I5+Q5+Y5</f>
        <v>1</v>
      </c>
      <c r="AB5" s="4">
        <f t="shared" ref="AB5:AB63" si="12">J5+R5+Z5</f>
        <v>416445</v>
      </c>
    </row>
    <row r="6" spans="1:32" s="2" customFormat="1" x14ac:dyDescent="0.25">
      <c r="A6" s="3">
        <v>2</v>
      </c>
      <c r="B6" s="2" t="s">
        <v>6</v>
      </c>
      <c r="C6" s="2">
        <v>0</v>
      </c>
      <c r="D6" s="2">
        <v>0</v>
      </c>
      <c r="E6" s="2">
        <v>0</v>
      </c>
      <c r="F6" s="2">
        <v>0</v>
      </c>
      <c r="G6" s="4">
        <v>0</v>
      </c>
      <c r="H6" s="4">
        <v>0</v>
      </c>
      <c r="I6" s="4">
        <f t="shared" si="0"/>
        <v>0</v>
      </c>
      <c r="J6" s="4">
        <f t="shared" si="1"/>
        <v>0</v>
      </c>
      <c r="O6" s="4">
        <v>0</v>
      </c>
      <c r="P6" s="4">
        <v>0</v>
      </c>
      <c r="Q6" s="4">
        <f t="shared" si="3"/>
        <v>0</v>
      </c>
      <c r="R6" s="4">
        <f t="shared" si="4"/>
        <v>0</v>
      </c>
      <c r="S6" s="4">
        <v>0</v>
      </c>
      <c r="T6" s="4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4">
        <f t="shared" si="11"/>
        <v>0</v>
      </c>
      <c r="AB6" s="4">
        <f t="shared" si="12"/>
        <v>0</v>
      </c>
    </row>
    <row r="7" spans="1:32" s="2" customFormat="1" x14ac:dyDescent="0.25">
      <c r="A7" s="19" t="s">
        <v>7</v>
      </c>
      <c r="B7" s="2" t="s">
        <v>8</v>
      </c>
      <c r="C7" s="6">
        <v>0</v>
      </c>
      <c r="D7" s="2">
        <v>0</v>
      </c>
      <c r="E7" s="2">
        <v>0</v>
      </c>
      <c r="F7" s="2">
        <v>0</v>
      </c>
      <c r="G7" s="4">
        <v>0</v>
      </c>
      <c r="H7" s="4">
        <v>0</v>
      </c>
      <c r="I7" s="4">
        <f t="shared" si="0"/>
        <v>0</v>
      </c>
      <c r="J7" s="4">
        <f t="shared" si="1"/>
        <v>0</v>
      </c>
      <c r="K7" s="2">
        <v>12</v>
      </c>
      <c r="L7" s="2">
        <v>281400</v>
      </c>
      <c r="M7" s="2">
        <v>12</v>
      </c>
      <c r="N7" s="2">
        <v>281400</v>
      </c>
      <c r="O7" s="4">
        <v>0</v>
      </c>
      <c r="P7" s="4">
        <v>0</v>
      </c>
      <c r="Q7" s="4">
        <f t="shared" si="3"/>
        <v>12</v>
      </c>
      <c r="R7" s="4">
        <f t="shared" si="4"/>
        <v>281400</v>
      </c>
      <c r="S7" s="4">
        <v>0</v>
      </c>
      <c r="T7" s="4">
        <v>0</v>
      </c>
      <c r="U7" s="2">
        <v>40</v>
      </c>
      <c r="V7" s="2">
        <v>938000</v>
      </c>
      <c r="W7" s="2">
        <v>138</v>
      </c>
      <c r="X7" s="2">
        <v>2856000</v>
      </c>
      <c r="Y7" s="2">
        <v>193</v>
      </c>
      <c r="Z7" s="2">
        <v>8663400</v>
      </c>
      <c r="AA7" s="4">
        <f t="shared" si="11"/>
        <v>205</v>
      </c>
      <c r="AB7" s="4">
        <f t="shared" si="12"/>
        <v>8944800</v>
      </c>
    </row>
    <row r="8" spans="1:32" s="4" customFormat="1" ht="14.25" x14ac:dyDescent="0.25">
      <c r="A8" s="3"/>
      <c r="B8" s="4" t="s">
        <v>9</v>
      </c>
      <c r="C8" s="4">
        <f t="shared" ref="C8:T8" si="13">SUM(C6:C7)</f>
        <v>0</v>
      </c>
      <c r="D8" s="4">
        <f t="shared" si="13"/>
        <v>0</v>
      </c>
      <c r="E8" s="4">
        <f t="shared" si="13"/>
        <v>0</v>
      </c>
      <c r="F8" s="4">
        <f t="shared" si="13"/>
        <v>0</v>
      </c>
      <c r="G8" s="4">
        <f t="shared" si="13"/>
        <v>0</v>
      </c>
      <c r="H8" s="4">
        <f t="shared" si="13"/>
        <v>0</v>
      </c>
      <c r="I8" s="4">
        <f t="shared" si="0"/>
        <v>0</v>
      </c>
      <c r="J8" s="4">
        <f t="shared" si="1"/>
        <v>0</v>
      </c>
      <c r="K8" s="4">
        <f t="shared" si="13"/>
        <v>12</v>
      </c>
      <c r="L8" s="4">
        <f t="shared" si="13"/>
        <v>281400</v>
      </c>
      <c r="M8" s="4">
        <f t="shared" si="13"/>
        <v>12</v>
      </c>
      <c r="N8" s="4">
        <f t="shared" si="13"/>
        <v>281400</v>
      </c>
      <c r="O8" s="4">
        <f t="shared" si="13"/>
        <v>0</v>
      </c>
      <c r="P8" s="4">
        <f t="shared" si="13"/>
        <v>0</v>
      </c>
      <c r="Q8" s="4">
        <f t="shared" si="3"/>
        <v>12</v>
      </c>
      <c r="R8" s="4">
        <f t="shared" si="4"/>
        <v>281400</v>
      </c>
      <c r="S8" s="4">
        <f t="shared" si="13"/>
        <v>0</v>
      </c>
      <c r="T8" s="4">
        <f t="shared" si="13"/>
        <v>0</v>
      </c>
      <c r="U8" s="4">
        <f t="shared" ref="U8" si="14">SUM(U6:U7)</f>
        <v>40</v>
      </c>
      <c r="V8" s="4">
        <f>SUM(V6:V7)</f>
        <v>938000</v>
      </c>
      <c r="W8" s="4">
        <f t="shared" ref="W8:X8" si="15">SUM(W6:W7)</f>
        <v>138</v>
      </c>
      <c r="X8" s="4">
        <f t="shared" si="15"/>
        <v>2856000</v>
      </c>
      <c r="Y8" s="4">
        <f t="shared" ref="Y8" si="16">SUM(Y6:Y7)</f>
        <v>193</v>
      </c>
      <c r="Z8" s="4">
        <f t="shared" ref="Z8" si="17">SUM(Z6:Z7)</f>
        <v>8663400</v>
      </c>
      <c r="AA8" s="4">
        <f t="shared" si="11"/>
        <v>205</v>
      </c>
      <c r="AB8" s="4">
        <f t="shared" si="12"/>
        <v>8944800</v>
      </c>
    </row>
    <row r="9" spans="1:32" s="2" customFormat="1" x14ac:dyDescent="0.25">
      <c r="A9" s="19" t="s">
        <v>10</v>
      </c>
      <c r="B9" s="2" t="s">
        <v>11</v>
      </c>
      <c r="C9" s="2">
        <v>0</v>
      </c>
      <c r="D9" s="2">
        <v>0</v>
      </c>
      <c r="E9" s="2">
        <v>0</v>
      </c>
      <c r="F9" s="2">
        <v>0</v>
      </c>
      <c r="G9" s="4">
        <v>0</v>
      </c>
      <c r="H9" s="4">
        <v>0</v>
      </c>
      <c r="I9" s="4">
        <f t="shared" si="0"/>
        <v>0</v>
      </c>
      <c r="J9" s="4">
        <f t="shared" si="1"/>
        <v>0</v>
      </c>
      <c r="K9" s="2">
        <v>0</v>
      </c>
      <c r="L9" s="2">
        <v>0</v>
      </c>
      <c r="M9" s="2">
        <v>0</v>
      </c>
      <c r="N9" s="2">
        <v>0</v>
      </c>
      <c r="O9" s="4">
        <v>0</v>
      </c>
      <c r="P9" s="4">
        <v>0</v>
      </c>
      <c r="Q9" s="4">
        <f t="shared" si="3"/>
        <v>0</v>
      </c>
      <c r="R9" s="4">
        <f t="shared" si="4"/>
        <v>0</v>
      </c>
      <c r="S9" s="4">
        <v>0</v>
      </c>
      <c r="T9" s="4">
        <v>0</v>
      </c>
      <c r="U9" s="2">
        <v>15</v>
      </c>
      <c r="V9" s="2">
        <v>136500</v>
      </c>
      <c r="W9" s="2">
        <v>55</v>
      </c>
      <c r="X9" s="2">
        <v>206100</v>
      </c>
      <c r="Y9" s="2">
        <v>241.03</v>
      </c>
      <c r="Z9" s="2">
        <v>845700</v>
      </c>
      <c r="AA9" s="4">
        <f t="shared" si="11"/>
        <v>241.03</v>
      </c>
      <c r="AB9" s="4">
        <f t="shared" si="12"/>
        <v>845700</v>
      </c>
    </row>
    <row r="10" spans="1:32" s="2" customFormat="1" x14ac:dyDescent="0.25">
      <c r="A10" s="19"/>
      <c r="B10" s="2" t="s">
        <v>12</v>
      </c>
      <c r="C10" s="2">
        <v>0</v>
      </c>
      <c r="D10" s="2">
        <v>0</v>
      </c>
      <c r="E10" s="2">
        <v>0</v>
      </c>
      <c r="F10" s="2">
        <v>0</v>
      </c>
      <c r="G10" s="4">
        <v>0</v>
      </c>
      <c r="H10" s="4">
        <v>0</v>
      </c>
      <c r="I10" s="4">
        <f t="shared" si="0"/>
        <v>0</v>
      </c>
      <c r="J10" s="4">
        <f t="shared" si="1"/>
        <v>0</v>
      </c>
      <c r="K10" s="2">
        <v>0</v>
      </c>
      <c r="L10" s="2">
        <v>0</v>
      </c>
      <c r="M10" s="2">
        <v>0</v>
      </c>
      <c r="N10" s="2">
        <v>0</v>
      </c>
      <c r="O10" s="4">
        <v>0</v>
      </c>
      <c r="P10" s="4">
        <v>0</v>
      </c>
      <c r="Q10" s="4">
        <f t="shared" si="3"/>
        <v>0</v>
      </c>
      <c r="R10" s="4">
        <f t="shared" si="4"/>
        <v>0</v>
      </c>
      <c r="S10" s="4">
        <v>0</v>
      </c>
      <c r="T10" s="4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4">
        <f t="shared" si="11"/>
        <v>0</v>
      </c>
      <c r="AB10" s="4">
        <f t="shared" si="12"/>
        <v>0</v>
      </c>
    </row>
    <row r="11" spans="1:32" s="2" customFormat="1" x14ac:dyDescent="0.25">
      <c r="A11" s="19"/>
      <c r="B11" s="2" t="s">
        <v>13</v>
      </c>
      <c r="C11" s="2">
        <v>0</v>
      </c>
      <c r="D11" s="2">
        <v>0</v>
      </c>
      <c r="E11" s="2">
        <v>0</v>
      </c>
      <c r="F11" s="2">
        <v>0</v>
      </c>
      <c r="G11" s="4">
        <v>0</v>
      </c>
      <c r="H11" s="4">
        <v>0</v>
      </c>
      <c r="I11" s="4">
        <f t="shared" si="0"/>
        <v>0</v>
      </c>
      <c r="J11" s="4">
        <f t="shared" si="1"/>
        <v>0</v>
      </c>
      <c r="K11" s="2">
        <v>0</v>
      </c>
      <c r="L11" s="2">
        <v>0</v>
      </c>
      <c r="M11" s="2">
        <v>0</v>
      </c>
      <c r="N11" s="2">
        <v>0</v>
      </c>
      <c r="O11" s="4">
        <v>0</v>
      </c>
      <c r="P11" s="4">
        <v>0</v>
      </c>
      <c r="Q11" s="4">
        <f t="shared" si="3"/>
        <v>0</v>
      </c>
      <c r="R11" s="4">
        <f t="shared" si="4"/>
        <v>0</v>
      </c>
      <c r="S11" s="4">
        <v>0</v>
      </c>
      <c r="T11" s="4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4">
        <f t="shared" si="11"/>
        <v>0</v>
      </c>
      <c r="AB11" s="4">
        <f t="shared" si="12"/>
        <v>0</v>
      </c>
    </row>
    <row r="12" spans="1:32" s="4" customFormat="1" ht="14.25" x14ac:dyDescent="0.25">
      <c r="A12" s="3"/>
      <c r="B12" s="4" t="s">
        <v>14</v>
      </c>
      <c r="C12" s="4">
        <f t="shared" ref="C12:T12" si="18">SUM(C9:C11)</f>
        <v>0</v>
      </c>
      <c r="D12" s="4">
        <f t="shared" si="18"/>
        <v>0</v>
      </c>
      <c r="E12" s="4">
        <f t="shared" si="18"/>
        <v>0</v>
      </c>
      <c r="F12" s="4">
        <f t="shared" si="18"/>
        <v>0</v>
      </c>
      <c r="G12" s="4">
        <f t="shared" si="18"/>
        <v>0</v>
      </c>
      <c r="H12" s="4">
        <f t="shared" si="18"/>
        <v>0</v>
      </c>
      <c r="I12" s="4">
        <f t="shared" si="0"/>
        <v>0</v>
      </c>
      <c r="J12" s="4">
        <f t="shared" si="1"/>
        <v>0</v>
      </c>
      <c r="K12" s="4">
        <f t="shared" si="18"/>
        <v>0</v>
      </c>
      <c r="L12" s="4">
        <f t="shared" si="18"/>
        <v>0</v>
      </c>
      <c r="M12" s="4">
        <f t="shared" si="18"/>
        <v>0</v>
      </c>
      <c r="N12" s="4">
        <f t="shared" si="18"/>
        <v>0</v>
      </c>
      <c r="O12" s="4">
        <f t="shared" si="18"/>
        <v>0</v>
      </c>
      <c r="P12" s="4">
        <f t="shared" si="18"/>
        <v>0</v>
      </c>
      <c r="Q12" s="4">
        <f t="shared" si="3"/>
        <v>0</v>
      </c>
      <c r="R12" s="4">
        <f t="shared" si="4"/>
        <v>0</v>
      </c>
      <c r="S12" s="4">
        <f t="shared" si="18"/>
        <v>0</v>
      </c>
      <c r="T12" s="4">
        <f t="shared" si="18"/>
        <v>0</v>
      </c>
      <c r="U12" s="4">
        <f t="shared" ref="U12" si="19">SUM(U9:U11)</f>
        <v>15</v>
      </c>
      <c r="V12" s="4">
        <f>SUM(V9:V11)</f>
        <v>136500</v>
      </c>
      <c r="W12" s="4">
        <f t="shared" ref="W12:X12" si="20">SUM(W9:W11)</f>
        <v>55</v>
      </c>
      <c r="X12" s="4">
        <f t="shared" si="20"/>
        <v>206100</v>
      </c>
      <c r="Y12" s="4">
        <f t="shared" ref="Y12" si="21">SUM(Y9:Y11)</f>
        <v>241.03</v>
      </c>
      <c r="Z12" s="4">
        <f t="shared" ref="Z12" si="22">SUM(Z9:Z11)</f>
        <v>845700</v>
      </c>
      <c r="AA12" s="4">
        <f t="shared" si="11"/>
        <v>241.03</v>
      </c>
      <c r="AB12" s="4">
        <f t="shared" si="12"/>
        <v>845700</v>
      </c>
    </row>
    <row r="13" spans="1:32" s="2" customFormat="1" ht="15.75" x14ac:dyDescent="0.25">
      <c r="A13" s="19" t="s">
        <v>15</v>
      </c>
      <c r="B13" s="2" t="s">
        <v>16</v>
      </c>
      <c r="C13" s="2">
        <v>0</v>
      </c>
      <c r="D13" s="2">
        <v>0</v>
      </c>
      <c r="E13" s="2">
        <v>0</v>
      </c>
      <c r="F13" s="2">
        <v>0</v>
      </c>
      <c r="G13" s="4">
        <v>0</v>
      </c>
      <c r="H13" s="4">
        <v>0</v>
      </c>
      <c r="I13" s="4">
        <f t="shared" si="0"/>
        <v>0</v>
      </c>
      <c r="J13" s="4">
        <f t="shared" si="1"/>
        <v>0</v>
      </c>
      <c r="K13" s="2">
        <v>0</v>
      </c>
      <c r="L13" s="2">
        <v>0</v>
      </c>
      <c r="M13" s="2">
        <v>0</v>
      </c>
      <c r="N13" s="2">
        <v>0</v>
      </c>
      <c r="O13" s="4">
        <v>0</v>
      </c>
      <c r="P13" s="4">
        <v>0</v>
      </c>
      <c r="Q13" s="4">
        <f t="shared" si="3"/>
        <v>0</v>
      </c>
      <c r="R13" s="4">
        <f t="shared" si="4"/>
        <v>0</v>
      </c>
      <c r="S13" s="4">
        <v>10</v>
      </c>
      <c r="T13" s="4">
        <v>234500</v>
      </c>
      <c r="U13" s="2">
        <v>10</v>
      </c>
      <c r="V13" s="2">
        <v>234500</v>
      </c>
      <c r="W13" s="2">
        <v>15</v>
      </c>
      <c r="X13" s="2">
        <v>382500</v>
      </c>
      <c r="AA13" s="4">
        <f t="shared" si="11"/>
        <v>0</v>
      </c>
      <c r="AB13" s="4">
        <f t="shared" si="12"/>
        <v>0</v>
      </c>
      <c r="AD13" s="24"/>
      <c r="AE13" s="24"/>
    </row>
    <row r="14" spans="1:32" s="4" customFormat="1" ht="14.25" x14ac:dyDescent="0.25">
      <c r="A14" s="3"/>
      <c r="B14" s="4" t="s">
        <v>17</v>
      </c>
      <c r="C14" s="4">
        <f t="shared" ref="C14:T14" si="23">SUM(C13)</f>
        <v>0</v>
      </c>
      <c r="D14" s="4">
        <f t="shared" si="23"/>
        <v>0</v>
      </c>
      <c r="E14" s="4">
        <f t="shared" si="23"/>
        <v>0</v>
      </c>
      <c r="F14" s="4">
        <f t="shared" si="23"/>
        <v>0</v>
      </c>
      <c r="G14" s="4">
        <f t="shared" si="23"/>
        <v>0</v>
      </c>
      <c r="H14" s="4">
        <f t="shared" si="23"/>
        <v>0</v>
      </c>
      <c r="I14" s="4">
        <f t="shared" si="0"/>
        <v>0</v>
      </c>
      <c r="J14" s="4">
        <f t="shared" si="1"/>
        <v>0</v>
      </c>
      <c r="K14" s="4">
        <f t="shared" si="23"/>
        <v>0</v>
      </c>
      <c r="L14" s="4">
        <f t="shared" si="23"/>
        <v>0</v>
      </c>
      <c r="M14" s="4">
        <f t="shared" si="23"/>
        <v>0</v>
      </c>
      <c r="N14" s="4">
        <f t="shared" si="23"/>
        <v>0</v>
      </c>
      <c r="O14" s="4">
        <f t="shared" si="23"/>
        <v>0</v>
      </c>
      <c r="P14" s="4">
        <f t="shared" si="23"/>
        <v>0</v>
      </c>
      <c r="Q14" s="4">
        <f t="shared" si="3"/>
        <v>0</v>
      </c>
      <c r="R14" s="4">
        <f t="shared" si="4"/>
        <v>0</v>
      </c>
      <c r="S14" s="4">
        <f t="shared" si="23"/>
        <v>10</v>
      </c>
      <c r="T14" s="4">
        <f t="shared" si="23"/>
        <v>234500</v>
      </c>
      <c r="U14" s="4">
        <f t="shared" ref="U14" si="24">SUM(U13)</f>
        <v>10</v>
      </c>
      <c r="V14" s="4">
        <f>SUM(V13)</f>
        <v>234500</v>
      </c>
      <c r="W14" s="4">
        <f t="shared" ref="W14:X14" si="25">SUM(W13)</f>
        <v>15</v>
      </c>
      <c r="X14" s="4">
        <f t="shared" si="25"/>
        <v>382500</v>
      </c>
      <c r="Y14" s="4">
        <f t="shared" ref="Y14" si="26">SUM(Y13)</f>
        <v>0</v>
      </c>
      <c r="Z14" s="4">
        <f t="shared" ref="Z14" si="27">SUM(Z13)</f>
        <v>0</v>
      </c>
      <c r="AA14" s="4">
        <f t="shared" si="11"/>
        <v>0</v>
      </c>
      <c r="AB14" s="4">
        <f t="shared" si="12"/>
        <v>0</v>
      </c>
    </row>
    <row r="15" spans="1:32" s="4" customFormat="1" ht="14.25" x14ac:dyDescent="0.25">
      <c r="A15" s="3"/>
      <c r="B15" s="4" t="s">
        <v>18</v>
      </c>
      <c r="C15" s="8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f t="shared" si="0"/>
        <v>0</v>
      </c>
      <c r="J15" s="4">
        <f t="shared" si="1"/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f t="shared" si="3"/>
        <v>0</v>
      </c>
      <c r="R15" s="4">
        <f t="shared" si="4"/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f t="shared" si="11"/>
        <v>0</v>
      </c>
      <c r="AB15" s="4">
        <f t="shared" si="12"/>
        <v>0</v>
      </c>
    </row>
    <row r="16" spans="1:32" s="4" customFormat="1" ht="14.25" x14ac:dyDescent="0.25">
      <c r="A16" s="3"/>
      <c r="B16" s="4" t="s">
        <v>11</v>
      </c>
      <c r="C16" s="8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f t="shared" si="0"/>
        <v>0</v>
      </c>
      <c r="J16" s="4">
        <f t="shared" si="1"/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f t="shared" si="3"/>
        <v>0</v>
      </c>
      <c r="R16" s="4">
        <f t="shared" si="4"/>
        <v>0</v>
      </c>
      <c r="S16" s="4">
        <v>0</v>
      </c>
      <c r="T16" s="4">
        <v>0</v>
      </c>
      <c r="U16" s="4">
        <v>12</v>
      </c>
      <c r="V16" s="4">
        <v>109200</v>
      </c>
      <c r="W16" s="4">
        <v>22</v>
      </c>
      <c r="X16" s="4">
        <v>73800</v>
      </c>
      <c r="AA16" s="4">
        <f t="shared" si="11"/>
        <v>0</v>
      </c>
      <c r="AB16" s="4">
        <f t="shared" si="12"/>
        <v>0</v>
      </c>
    </row>
    <row r="17" spans="1:28" s="4" customFormat="1" ht="14.25" x14ac:dyDescent="0.25">
      <c r="A17" s="3"/>
      <c r="B17" s="4" t="s">
        <v>14</v>
      </c>
      <c r="C17" s="4">
        <f t="shared" ref="C17:U17" si="28">SUM(C16)</f>
        <v>0</v>
      </c>
      <c r="D17" s="4">
        <f t="shared" si="28"/>
        <v>0</v>
      </c>
      <c r="E17" s="4">
        <f t="shared" si="28"/>
        <v>0</v>
      </c>
      <c r="F17" s="4">
        <f t="shared" si="28"/>
        <v>0</v>
      </c>
      <c r="G17" s="4">
        <f t="shared" si="28"/>
        <v>0</v>
      </c>
      <c r="H17" s="4">
        <f t="shared" si="28"/>
        <v>0</v>
      </c>
      <c r="I17" s="4">
        <f t="shared" si="0"/>
        <v>0</v>
      </c>
      <c r="J17" s="4">
        <f t="shared" si="1"/>
        <v>0</v>
      </c>
      <c r="K17" s="4">
        <f t="shared" si="28"/>
        <v>0</v>
      </c>
      <c r="L17" s="4">
        <f t="shared" si="28"/>
        <v>0</v>
      </c>
      <c r="M17" s="4">
        <f t="shared" si="28"/>
        <v>0</v>
      </c>
      <c r="N17" s="4">
        <f t="shared" si="28"/>
        <v>0</v>
      </c>
      <c r="O17" s="4">
        <f t="shared" si="28"/>
        <v>0</v>
      </c>
      <c r="P17" s="4">
        <f t="shared" si="28"/>
        <v>0</v>
      </c>
      <c r="Q17" s="4">
        <f t="shared" si="3"/>
        <v>0</v>
      </c>
      <c r="R17" s="4">
        <f t="shared" si="4"/>
        <v>0</v>
      </c>
      <c r="S17" s="4">
        <f t="shared" si="28"/>
        <v>0</v>
      </c>
      <c r="T17" s="4">
        <f t="shared" si="28"/>
        <v>0</v>
      </c>
      <c r="U17" s="4">
        <f t="shared" si="28"/>
        <v>12</v>
      </c>
      <c r="V17" s="4">
        <f>SUM(V16)</f>
        <v>109200</v>
      </c>
      <c r="W17" s="4">
        <f>SUM(W16)</f>
        <v>22</v>
      </c>
      <c r="X17" s="4">
        <f t="shared" ref="X17" si="29">SUM(X16)</f>
        <v>73800</v>
      </c>
      <c r="Y17" s="4">
        <f t="shared" ref="Y17:Z17" si="30">SUM(Y16)</f>
        <v>0</v>
      </c>
      <c r="Z17" s="4">
        <f t="shared" si="30"/>
        <v>0</v>
      </c>
      <c r="AA17" s="4">
        <f t="shared" si="11"/>
        <v>0</v>
      </c>
      <c r="AB17" s="4">
        <f t="shared" si="12"/>
        <v>0</v>
      </c>
    </row>
    <row r="18" spans="1:28" s="2" customFormat="1" x14ac:dyDescent="0.25">
      <c r="A18" s="19" t="s">
        <v>19</v>
      </c>
      <c r="B18" s="2" t="s">
        <v>20</v>
      </c>
      <c r="C18" s="6">
        <v>0</v>
      </c>
      <c r="D18" s="2">
        <v>0</v>
      </c>
      <c r="E18" s="2">
        <v>0</v>
      </c>
      <c r="F18" s="2">
        <v>0</v>
      </c>
      <c r="G18" s="4">
        <v>0</v>
      </c>
      <c r="H18" s="4">
        <v>0</v>
      </c>
      <c r="I18" s="4">
        <f t="shared" si="0"/>
        <v>0</v>
      </c>
      <c r="J18" s="4">
        <f t="shared" si="1"/>
        <v>0</v>
      </c>
      <c r="K18" s="4">
        <v>0</v>
      </c>
      <c r="L18" s="2">
        <v>0</v>
      </c>
      <c r="M18" s="2">
        <v>0</v>
      </c>
      <c r="N18" s="2">
        <v>0</v>
      </c>
      <c r="O18" s="4">
        <v>0</v>
      </c>
      <c r="P18" s="4">
        <v>0</v>
      </c>
      <c r="Q18" s="4">
        <f t="shared" si="3"/>
        <v>0</v>
      </c>
      <c r="R18" s="4">
        <f t="shared" si="4"/>
        <v>0</v>
      </c>
      <c r="S18" s="4">
        <v>40</v>
      </c>
      <c r="T18" s="4">
        <v>938000</v>
      </c>
      <c r="U18" s="2">
        <v>0</v>
      </c>
      <c r="V18" s="2">
        <v>0</v>
      </c>
      <c r="Y18" s="2">
        <v>0</v>
      </c>
      <c r="Z18" s="2">
        <v>0</v>
      </c>
      <c r="AA18" s="4">
        <f t="shared" si="11"/>
        <v>0</v>
      </c>
      <c r="AB18" s="4">
        <f t="shared" si="12"/>
        <v>0</v>
      </c>
    </row>
    <row r="19" spans="1:28" s="2" customFormat="1" x14ac:dyDescent="0.25">
      <c r="A19" s="19"/>
      <c r="B19" s="2" t="s">
        <v>62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4">
        <f t="shared" si="0"/>
        <v>0</v>
      </c>
      <c r="J19" s="4">
        <f t="shared" si="1"/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4">
        <f t="shared" si="3"/>
        <v>0</v>
      </c>
      <c r="R19" s="4">
        <f t="shared" si="4"/>
        <v>0</v>
      </c>
      <c r="S19" s="4">
        <v>10</v>
      </c>
      <c r="T19" s="4">
        <v>234500</v>
      </c>
      <c r="U19" s="2">
        <v>10</v>
      </c>
      <c r="V19" s="2">
        <v>234500</v>
      </c>
      <c r="W19" s="2">
        <v>20</v>
      </c>
      <c r="X19" s="2">
        <v>296400</v>
      </c>
      <c r="AA19" s="4">
        <f t="shared" si="11"/>
        <v>0</v>
      </c>
      <c r="AB19" s="4">
        <f t="shared" si="12"/>
        <v>0</v>
      </c>
    </row>
    <row r="20" spans="1:28" s="4" customFormat="1" ht="14.25" x14ac:dyDescent="0.25">
      <c r="A20" s="3"/>
      <c r="B20" s="4" t="s">
        <v>21</v>
      </c>
      <c r="C20" s="4">
        <f t="shared" ref="C20:T20" si="31">SUM(C18:C19)</f>
        <v>0</v>
      </c>
      <c r="D20" s="4">
        <f t="shared" si="31"/>
        <v>0</v>
      </c>
      <c r="E20" s="4">
        <f t="shared" si="31"/>
        <v>0</v>
      </c>
      <c r="F20" s="4">
        <f t="shared" si="31"/>
        <v>0</v>
      </c>
      <c r="G20" s="4">
        <f t="shared" si="31"/>
        <v>0</v>
      </c>
      <c r="H20" s="4">
        <f t="shared" si="31"/>
        <v>0</v>
      </c>
      <c r="I20" s="4">
        <f t="shared" si="0"/>
        <v>0</v>
      </c>
      <c r="J20" s="4">
        <f t="shared" si="1"/>
        <v>0</v>
      </c>
      <c r="K20" s="4">
        <f t="shared" si="31"/>
        <v>0</v>
      </c>
      <c r="L20" s="4">
        <f t="shared" si="31"/>
        <v>0</v>
      </c>
      <c r="M20" s="4">
        <f t="shared" si="31"/>
        <v>0</v>
      </c>
      <c r="N20" s="4">
        <f t="shared" si="31"/>
        <v>0</v>
      </c>
      <c r="O20" s="4">
        <f t="shared" si="31"/>
        <v>0</v>
      </c>
      <c r="P20" s="4">
        <f t="shared" si="31"/>
        <v>0</v>
      </c>
      <c r="Q20" s="4">
        <f t="shared" si="3"/>
        <v>0</v>
      </c>
      <c r="R20" s="4">
        <f t="shared" si="4"/>
        <v>0</v>
      </c>
      <c r="S20" s="4">
        <f t="shared" si="31"/>
        <v>50</v>
      </c>
      <c r="T20" s="4">
        <f t="shared" si="31"/>
        <v>1172500</v>
      </c>
      <c r="U20" s="4">
        <f t="shared" ref="U20" si="32">SUM(U18:U19)</f>
        <v>10</v>
      </c>
      <c r="V20" s="4">
        <f>SUM(V18:V19)</f>
        <v>234500</v>
      </c>
      <c r="W20" s="4">
        <f t="shared" ref="W20:X20" si="33">SUM(W18:W19)</f>
        <v>20</v>
      </c>
      <c r="X20" s="4">
        <f t="shared" si="33"/>
        <v>296400</v>
      </c>
      <c r="Y20" s="4">
        <f t="shared" ref="Y20:Z20" si="34">SUM(Y18:Y19)</f>
        <v>0</v>
      </c>
      <c r="Z20" s="4">
        <f t="shared" si="34"/>
        <v>0</v>
      </c>
      <c r="AA20" s="4">
        <f t="shared" si="11"/>
        <v>0</v>
      </c>
      <c r="AB20" s="4">
        <f t="shared" si="12"/>
        <v>0</v>
      </c>
    </row>
    <row r="21" spans="1:28" s="2" customFormat="1" x14ac:dyDescent="0.25">
      <c r="A21" s="3">
        <v>3</v>
      </c>
      <c r="B21" s="4" t="s">
        <v>22</v>
      </c>
      <c r="C21" s="6">
        <v>0</v>
      </c>
      <c r="D21" s="2">
        <v>0</v>
      </c>
      <c r="E21" s="2">
        <v>0</v>
      </c>
      <c r="F21" s="2">
        <v>0</v>
      </c>
      <c r="G21" s="4">
        <v>0</v>
      </c>
      <c r="H21" s="4">
        <v>0</v>
      </c>
      <c r="I21" s="4">
        <f t="shared" si="0"/>
        <v>0</v>
      </c>
      <c r="J21" s="4">
        <f t="shared" si="1"/>
        <v>0</v>
      </c>
      <c r="K21" s="2">
        <v>12.03</v>
      </c>
      <c r="L21" s="2">
        <v>282250</v>
      </c>
      <c r="M21" s="2">
        <v>12.03</v>
      </c>
      <c r="N21" s="2">
        <v>282250</v>
      </c>
      <c r="O21" s="4">
        <v>0</v>
      </c>
      <c r="P21" s="4">
        <v>0</v>
      </c>
      <c r="Q21" s="4">
        <f t="shared" si="3"/>
        <v>12.03</v>
      </c>
      <c r="R21" s="4">
        <f t="shared" si="4"/>
        <v>282250</v>
      </c>
      <c r="S21" s="4">
        <v>0</v>
      </c>
      <c r="T21" s="4">
        <v>0</v>
      </c>
      <c r="U21" s="2">
        <v>12.03</v>
      </c>
      <c r="V21" s="2">
        <v>109473</v>
      </c>
      <c r="W21" s="2">
        <v>12.030000000000001</v>
      </c>
      <c r="X21" s="2">
        <v>32481</v>
      </c>
      <c r="AA21" s="4">
        <f t="shared" si="11"/>
        <v>12.03</v>
      </c>
      <c r="AB21" s="4">
        <f t="shared" si="12"/>
        <v>282250</v>
      </c>
    </row>
    <row r="22" spans="1:28" s="2" customFormat="1" x14ac:dyDescent="0.25">
      <c r="A22" s="3">
        <v>4</v>
      </c>
      <c r="B22" s="4" t="s">
        <v>23</v>
      </c>
      <c r="C22" s="6">
        <v>0</v>
      </c>
      <c r="D22" s="6">
        <v>0</v>
      </c>
      <c r="E22" s="2">
        <v>0</v>
      </c>
      <c r="F22" s="2">
        <v>0</v>
      </c>
      <c r="G22" s="4">
        <v>0</v>
      </c>
      <c r="H22" s="4">
        <v>0</v>
      </c>
      <c r="I22" s="4">
        <f t="shared" si="0"/>
        <v>0</v>
      </c>
      <c r="J22" s="4">
        <f t="shared" si="1"/>
        <v>0</v>
      </c>
      <c r="K22" s="2">
        <v>0</v>
      </c>
      <c r="L22" s="2">
        <v>0</v>
      </c>
      <c r="M22" s="2">
        <v>0</v>
      </c>
      <c r="N22" s="2">
        <v>0</v>
      </c>
      <c r="O22" s="4">
        <v>0</v>
      </c>
      <c r="P22" s="4">
        <v>0</v>
      </c>
      <c r="Q22" s="4">
        <f t="shared" si="3"/>
        <v>0</v>
      </c>
      <c r="R22" s="4">
        <f t="shared" si="4"/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f t="shared" si="11"/>
        <v>0</v>
      </c>
      <c r="AB22" s="4">
        <f t="shared" si="12"/>
        <v>0</v>
      </c>
    </row>
    <row r="23" spans="1:28" s="2" customFormat="1" x14ac:dyDescent="0.25">
      <c r="A23" s="19" t="s">
        <v>7</v>
      </c>
      <c r="B23" s="2" t="s">
        <v>24</v>
      </c>
      <c r="C23" s="6">
        <v>0</v>
      </c>
      <c r="D23" s="6">
        <v>0</v>
      </c>
      <c r="E23" s="2">
        <v>0</v>
      </c>
      <c r="F23" s="2">
        <v>0</v>
      </c>
      <c r="G23" s="4">
        <v>0</v>
      </c>
      <c r="H23" s="4">
        <v>0</v>
      </c>
      <c r="I23" s="4">
        <f t="shared" si="0"/>
        <v>0</v>
      </c>
      <c r="J23" s="4">
        <f t="shared" si="1"/>
        <v>0</v>
      </c>
      <c r="K23" s="2">
        <v>30</v>
      </c>
      <c r="L23" s="2">
        <v>30000</v>
      </c>
      <c r="M23" s="2">
        <v>30</v>
      </c>
      <c r="N23" s="2">
        <v>30000</v>
      </c>
      <c r="O23" s="4">
        <v>0</v>
      </c>
      <c r="P23" s="4">
        <v>0</v>
      </c>
      <c r="Q23" s="4">
        <f t="shared" si="3"/>
        <v>30</v>
      </c>
      <c r="R23" s="4">
        <f t="shared" si="4"/>
        <v>30000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f t="shared" si="11"/>
        <v>30</v>
      </c>
      <c r="AB23" s="4">
        <f t="shared" si="12"/>
        <v>30000</v>
      </c>
    </row>
    <row r="24" spans="1:28" s="2" customFormat="1" x14ac:dyDescent="0.25">
      <c r="A24" s="19" t="s">
        <v>15</v>
      </c>
      <c r="B24" s="2" t="s">
        <v>25</v>
      </c>
      <c r="C24" s="6">
        <v>0</v>
      </c>
      <c r="D24" s="6">
        <v>0</v>
      </c>
      <c r="E24" s="2">
        <v>0</v>
      </c>
      <c r="F24" s="2">
        <v>0</v>
      </c>
      <c r="G24" s="4">
        <v>0</v>
      </c>
      <c r="H24" s="4">
        <v>0</v>
      </c>
      <c r="I24" s="4">
        <f t="shared" si="0"/>
        <v>0</v>
      </c>
      <c r="J24" s="4">
        <f t="shared" si="1"/>
        <v>0</v>
      </c>
      <c r="K24" s="2">
        <v>10</v>
      </c>
      <c r="L24" s="2">
        <v>110000</v>
      </c>
      <c r="M24" s="2">
        <v>10</v>
      </c>
      <c r="N24" s="2">
        <v>110000</v>
      </c>
      <c r="O24" s="4">
        <v>0</v>
      </c>
      <c r="P24" s="4">
        <v>0</v>
      </c>
      <c r="Q24" s="4">
        <f t="shared" si="3"/>
        <v>10</v>
      </c>
      <c r="R24" s="4">
        <f t="shared" si="4"/>
        <v>110000</v>
      </c>
      <c r="S24" s="4">
        <v>0</v>
      </c>
      <c r="T24" s="4">
        <v>0</v>
      </c>
      <c r="U24" s="4">
        <v>54</v>
      </c>
      <c r="V24" s="4">
        <v>594000</v>
      </c>
      <c r="W24" s="4">
        <v>0</v>
      </c>
      <c r="X24" s="4">
        <v>0</v>
      </c>
      <c r="Y24" s="4">
        <v>0</v>
      </c>
      <c r="Z24" s="4">
        <v>0</v>
      </c>
      <c r="AA24" s="4">
        <f t="shared" si="11"/>
        <v>10</v>
      </c>
      <c r="AB24" s="4">
        <f t="shared" si="12"/>
        <v>110000</v>
      </c>
    </row>
    <row r="25" spans="1:28" s="2" customFormat="1" x14ac:dyDescent="0.25">
      <c r="A25" s="19" t="s">
        <v>19</v>
      </c>
      <c r="B25" s="2" t="s">
        <v>26</v>
      </c>
      <c r="C25" s="6">
        <v>0</v>
      </c>
      <c r="D25" s="6">
        <v>0</v>
      </c>
      <c r="E25" s="2">
        <v>0</v>
      </c>
      <c r="F25" s="2">
        <v>0</v>
      </c>
      <c r="G25" s="4">
        <v>0</v>
      </c>
      <c r="H25" s="4">
        <v>0</v>
      </c>
      <c r="I25" s="4">
        <f t="shared" si="0"/>
        <v>0</v>
      </c>
      <c r="J25" s="4">
        <f t="shared" si="1"/>
        <v>0</v>
      </c>
      <c r="K25" s="2">
        <v>0</v>
      </c>
      <c r="L25" s="2">
        <v>0</v>
      </c>
      <c r="M25" s="2">
        <v>0</v>
      </c>
      <c r="N25" s="2">
        <v>0</v>
      </c>
      <c r="O25" s="4">
        <v>0</v>
      </c>
      <c r="P25" s="4">
        <v>0</v>
      </c>
      <c r="Q25" s="4">
        <f t="shared" si="3"/>
        <v>0</v>
      </c>
      <c r="R25" s="4">
        <f t="shared" si="4"/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f t="shared" si="11"/>
        <v>0</v>
      </c>
      <c r="AB25" s="4">
        <f t="shared" si="12"/>
        <v>0</v>
      </c>
    </row>
    <row r="26" spans="1:28" s="2" customFormat="1" x14ac:dyDescent="0.25">
      <c r="A26" s="19" t="s">
        <v>27</v>
      </c>
      <c r="B26" s="2" t="s">
        <v>28</v>
      </c>
      <c r="C26" s="6">
        <v>0</v>
      </c>
      <c r="D26" s="6">
        <v>0</v>
      </c>
      <c r="E26" s="2">
        <v>0</v>
      </c>
      <c r="F26" s="2">
        <v>0</v>
      </c>
      <c r="G26" s="4">
        <v>0</v>
      </c>
      <c r="H26" s="4">
        <v>0</v>
      </c>
      <c r="I26" s="4">
        <f t="shared" si="0"/>
        <v>0</v>
      </c>
      <c r="J26" s="4">
        <f t="shared" si="1"/>
        <v>0</v>
      </c>
      <c r="K26" s="2">
        <v>0</v>
      </c>
      <c r="L26" s="2">
        <v>0</v>
      </c>
      <c r="M26" s="2">
        <v>0</v>
      </c>
      <c r="N26" s="2">
        <v>0</v>
      </c>
      <c r="O26" s="4">
        <v>0</v>
      </c>
      <c r="P26" s="4">
        <v>0</v>
      </c>
      <c r="Q26" s="4">
        <f t="shared" si="3"/>
        <v>0</v>
      </c>
      <c r="R26" s="4">
        <f t="shared" si="4"/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f t="shared" si="11"/>
        <v>0</v>
      </c>
      <c r="AB26" s="4">
        <f t="shared" si="12"/>
        <v>0</v>
      </c>
    </row>
    <row r="27" spans="1:28" s="2" customFormat="1" x14ac:dyDescent="0.25">
      <c r="A27" s="19" t="s">
        <v>29</v>
      </c>
      <c r="B27" s="9" t="s">
        <v>30</v>
      </c>
      <c r="C27" s="6">
        <v>0</v>
      </c>
      <c r="D27" s="6">
        <v>0</v>
      </c>
      <c r="E27" s="2">
        <v>0</v>
      </c>
      <c r="F27" s="2">
        <v>0</v>
      </c>
      <c r="G27" s="4">
        <v>0</v>
      </c>
      <c r="H27" s="4">
        <v>0</v>
      </c>
      <c r="I27" s="4">
        <f t="shared" si="0"/>
        <v>0</v>
      </c>
      <c r="J27" s="4">
        <f t="shared" si="1"/>
        <v>0</v>
      </c>
      <c r="K27" s="2">
        <v>0</v>
      </c>
      <c r="L27" s="2">
        <v>0</v>
      </c>
      <c r="M27" s="2">
        <v>0</v>
      </c>
      <c r="N27" s="2">
        <v>0</v>
      </c>
      <c r="O27" s="4">
        <v>0</v>
      </c>
      <c r="P27" s="4">
        <v>0</v>
      </c>
      <c r="Q27" s="4">
        <f t="shared" si="3"/>
        <v>0</v>
      </c>
      <c r="R27" s="4">
        <f t="shared" si="4"/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f t="shared" si="11"/>
        <v>0</v>
      </c>
      <c r="AB27" s="4">
        <f t="shared" si="12"/>
        <v>0</v>
      </c>
    </row>
    <row r="28" spans="1:28" s="2" customFormat="1" x14ac:dyDescent="0.25">
      <c r="A28" s="19" t="s">
        <v>31</v>
      </c>
      <c r="B28" s="2" t="s">
        <v>32</v>
      </c>
      <c r="C28" s="6">
        <v>0</v>
      </c>
      <c r="D28" s="6">
        <v>0</v>
      </c>
      <c r="E28" s="2">
        <v>0</v>
      </c>
      <c r="F28" s="2">
        <v>0</v>
      </c>
      <c r="G28" s="4">
        <v>0</v>
      </c>
      <c r="H28" s="4">
        <v>0</v>
      </c>
      <c r="I28" s="4">
        <f t="shared" si="0"/>
        <v>0</v>
      </c>
      <c r="J28" s="4">
        <f t="shared" si="1"/>
        <v>0</v>
      </c>
      <c r="K28" s="2">
        <v>0</v>
      </c>
      <c r="L28" s="2">
        <v>0</v>
      </c>
      <c r="M28" s="2">
        <v>0</v>
      </c>
      <c r="N28" s="2">
        <v>0</v>
      </c>
      <c r="O28" s="4">
        <v>0</v>
      </c>
      <c r="P28" s="4">
        <v>0</v>
      </c>
      <c r="Q28" s="4">
        <f t="shared" si="3"/>
        <v>0</v>
      </c>
      <c r="R28" s="4">
        <f t="shared" si="4"/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f t="shared" si="11"/>
        <v>0</v>
      </c>
      <c r="AB28" s="4">
        <f t="shared" si="12"/>
        <v>0</v>
      </c>
    </row>
    <row r="29" spans="1:28" s="2" customFormat="1" x14ac:dyDescent="0.25">
      <c r="A29" s="19" t="s">
        <v>33</v>
      </c>
      <c r="B29" s="2" t="s">
        <v>34</v>
      </c>
      <c r="C29" s="6">
        <v>0</v>
      </c>
      <c r="D29" s="6">
        <v>0</v>
      </c>
      <c r="E29" s="2">
        <v>0</v>
      </c>
      <c r="F29" s="2">
        <v>0</v>
      </c>
      <c r="G29" s="4">
        <v>0</v>
      </c>
      <c r="H29" s="4">
        <v>0</v>
      </c>
      <c r="I29" s="4">
        <f t="shared" si="0"/>
        <v>0</v>
      </c>
      <c r="J29" s="4">
        <f t="shared" si="1"/>
        <v>0</v>
      </c>
      <c r="K29" s="2">
        <v>0</v>
      </c>
      <c r="L29" s="2">
        <v>0</v>
      </c>
      <c r="M29" s="2">
        <v>0</v>
      </c>
      <c r="N29" s="2">
        <v>0</v>
      </c>
      <c r="O29" s="4">
        <v>0</v>
      </c>
      <c r="P29" s="4">
        <v>0</v>
      </c>
      <c r="Q29" s="4">
        <f t="shared" si="3"/>
        <v>0</v>
      </c>
      <c r="R29" s="4">
        <f t="shared" si="4"/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f t="shared" si="11"/>
        <v>0</v>
      </c>
      <c r="AB29" s="4">
        <f t="shared" si="12"/>
        <v>0</v>
      </c>
    </row>
    <row r="30" spans="1:28" s="2" customFormat="1" x14ac:dyDescent="0.25">
      <c r="A30" s="19" t="s">
        <v>35</v>
      </c>
      <c r="B30" s="2" t="s">
        <v>36</v>
      </c>
      <c r="C30" s="6">
        <v>0</v>
      </c>
      <c r="D30" s="6">
        <v>0</v>
      </c>
      <c r="E30" s="2">
        <v>0</v>
      </c>
      <c r="F30" s="2">
        <v>0</v>
      </c>
      <c r="G30" s="4">
        <v>0</v>
      </c>
      <c r="H30" s="4">
        <v>0</v>
      </c>
      <c r="I30" s="4">
        <f t="shared" si="0"/>
        <v>0</v>
      </c>
      <c r="J30" s="4">
        <f t="shared" si="1"/>
        <v>0</v>
      </c>
      <c r="K30" s="2">
        <v>0</v>
      </c>
      <c r="L30" s="2">
        <v>0</v>
      </c>
      <c r="M30" s="2">
        <v>0</v>
      </c>
      <c r="N30" s="2">
        <v>0</v>
      </c>
      <c r="O30" s="4">
        <v>0</v>
      </c>
      <c r="P30" s="4">
        <v>0</v>
      </c>
      <c r="Q30" s="4">
        <f t="shared" si="3"/>
        <v>0</v>
      </c>
      <c r="R30" s="4">
        <f t="shared" si="4"/>
        <v>0</v>
      </c>
      <c r="S30" s="4">
        <v>0</v>
      </c>
      <c r="T30" s="4">
        <v>0</v>
      </c>
      <c r="U30" s="4">
        <v>0</v>
      </c>
      <c r="V30" s="4">
        <v>0</v>
      </c>
      <c r="W30" s="4">
        <v>54</v>
      </c>
      <c r="X30" s="4">
        <v>918000</v>
      </c>
      <c r="Y30" s="4">
        <v>0</v>
      </c>
      <c r="Z30" s="4">
        <v>0</v>
      </c>
      <c r="AA30" s="4">
        <f t="shared" si="11"/>
        <v>0</v>
      </c>
      <c r="AB30" s="4">
        <f t="shared" si="12"/>
        <v>0</v>
      </c>
    </row>
    <row r="31" spans="1:28" s="2" customFormat="1" x14ac:dyDescent="0.25">
      <c r="A31" s="19"/>
      <c r="B31" s="10" t="s">
        <v>37</v>
      </c>
      <c r="C31" s="6">
        <v>30</v>
      </c>
      <c r="D31" s="6">
        <f>30*10100</f>
        <v>303000</v>
      </c>
      <c r="E31" s="2">
        <v>10</v>
      </c>
      <c r="F31" s="2">
        <v>101000</v>
      </c>
      <c r="G31" s="4">
        <v>65</v>
      </c>
      <c r="H31" s="4">
        <v>535227</v>
      </c>
      <c r="I31" s="4">
        <f t="shared" si="0"/>
        <v>105</v>
      </c>
      <c r="J31" s="4">
        <f t="shared" si="1"/>
        <v>939227</v>
      </c>
      <c r="K31" s="2">
        <v>5.39</v>
      </c>
      <c r="L31" s="2">
        <v>126500</v>
      </c>
      <c r="M31" s="2">
        <v>0</v>
      </c>
      <c r="N31" s="2">
        <v>0</v>
      </c>
      <c r="O31" s="4">
        <v>3</v>
      </c>
      <c r="P31" s="4">
        <v>126500</v>
      </c>
      <c r="Q31" s="4">
        <f t="shared" si="3"/>
        <v>3</v>
      </c>
      <c r="R31" s="4">
        <f t="shared" si="4"/>
        <v>126500</v>
      </c>
      <c r="S31" s="4">
        <v>54</v>
      </c>
      <c r="T31" s="4">
        <v>594000</v>
      </c>
      <c r="U31" s="2">
        <v>0</v>
      </c>
      <c r="V31" s="2">
        <v>0</v>
      </c>
      <c r="W31" s="2">
        <v>0</v>
      </c>
      <c r="X31" s="2">
        <v>0</v>
      </c>
      <c r="Y31" s="4">
        <v>0</v>
      </c>
      <c r="Z31" s="4">
        <v>0</v>
      </c>
      <c r="AA31" s="4">
        <f t="shared" si="11"/>
        <v>108</v>
      </c>
      <c r="AB31" s="4">
        <f t="shared" si="12"/>
        <v>1065727</v>
      </c>
    </row>
    <row r="32" spans="1:28" s="2" customFormat="1" x14ac:dyDescent="0.25">
      <c r="A32" s="19"/>
      <c r="B32" s="2" t="s">
        <v>38</v>
      </c>
      <c r="C32" s="6">
        <v>10</v>
      </c>
      <c r="D32" s="6">
        <f>C32*5050</f>
        <v>50500</v>
      </c>
      <c r="E32" s="2">
        <v>27</v>
      </c>
      <c r="F32" s="2">
        <v>308123</v>
      </c>
      <c r="G32" s="4">
        <v>0</v>
      </c>
      <c r="H32" s="4">
        <v>0</v>
      </c>
      <c r="I32" s="4">
        <f t="shared" si="0"/>
        <v>37</v>
      </c>
      <c r="J32" s="4">
        <f t="shared" si="1"/>
        <v>358623</v>
      </c>
      <c r="K32" s="2">
        <v>0</v>
      </c>
      <c r="L32" s="2">
        <v>0</v>
      </c>
      <c r="M32" s="2">
        <v>0</v>
      </c>
      <c r="N32" s="2">
        <v>0</v>
      </c>
      <c r="O32" s="4">
        <v>0</v>
      </c>
      <c r="P32" s="4">
        <v>0</v>
      </c>
      <c r="Q32" s="4">
        <f t="shared" si="3"/>
        <v>0</v>
      </c>
      <c r="R32" s="4">
        <f t="shared" si="4"/>
        <v>0</v>
      </c>
      <c r="S32" s="4">
        <v>0</v>
      </c>
      <c r="T32" s="4">
        <v>0</v>
      </c>
      <c r="U32" s="2">
        <v>0</v>
      </c>
      <c r="V32" s="2">
        <v>0</v>
      </c>
      <c r="W32" s="2">
        <v>0</v>
      </c>
      <c r="X32" s="2">
        <v>0</v>
      </c>
      <c r="Y32" s="4">
        <v>0</v>
      </c>
      <c r="Z32" s="4">
        <v>0</v>
      </c>
      <c r="AA32" s="4">
        <f t="shared" si="11"/>
        <v>37</v>
      </c>
      <c r="AB32" s="4">
        <f t="shared" si="12"/>
        <v>358623</v>
      </c>
    </row>
    <row r="33" spans="1:34" s="2" customFormat="1" x14ac:dyDescent="0.25">
      <c r="A33" s="19" t="s">
        <v>10</v>
      </c>
      <c r="B33" s="2" t="s">
        <v>39</v>
      </c>
      <c r="C33" s="6">
        <v>0</v>
      </c>
      <c r="D33" s="6">
        <v>0</v>
      </c>
      <c r="E33" s="2">
        <v>0</v>
      </c>
      <c r="F33" s="2">
        <v>0</v>
      </c>
      <c r="G33" s="4">
        <v>0</v>
      </c>
      <c r="H33" s="4">
        <v>0</v>
      </c>
      <c r="I33" s="4">
        <f t="shared" si="0"/>
        <v>0</v>
      </c>
      <c r="J33" s="4">
        <f t="shared" si="1"/>
        <v>0</v>
      </c>
      <c r="K33" s="2">
        <v>0</v>
      </c>
      <c r="L33" s="2">
        <v>0</v>
      </c>
      <c r="M33" s="2">
        <v>0</v>
      </c>
      <c r="N33" s="2">
        <v>0</v>
      </c>
      <c r="O33" s="4">
        <v>0</v>
      </c>
      <c r="P33" s="4">
        <v>0</v>
      </c>
      <c r="Q33" s="4">
        <f t="shared" si="3"/>
        <v>0</v>
      </c>
      <c r="R33" s="4">
        <f t="shared" si="4"/>
        <v>0</v>
      </c>
      <c r="S33" s="4">
        <v>0</v>
      </c>
      <c r="T33" s="4">
        <v>0</v>
      </c>
      <c r="U33" s="2">
        <v>0</v>
      </c>
      <c r="V33" s="2">
        <v>0</v>
      </c>
      <c r="W33" s="2">
        <v>0</v>
      </c>
      <c r="X33" s="2">
        <v>0</v>
      </c>
      <c r="Y33" s="4">
        <v>0</v>
      </c>
      <c r="Z33" s="4">
        <v>0</v>
      </c>
      <c r="AA33" s="4">
        <f t="shared" si="11"/>
        <v>0</v>
      </c>
      <c r="AB33" s="4">
        <f t="shared" si="12"/>
        <v>0</v>
      </c>
    </row>
    <row r="34" spans="1:34" s="2" customFormat="1" x14ac:dyDescent="0.25">
      <c r="A34" s="19" t="s">
        <v>40</v>
      </c>
      <c r="B34" s="2" t="s">
        <v>41</v>
      </c>
      <c r="C34" s="6">
        <v>0</v>
      </c>
      <c r="D34" s="6">
        <v>0</v>
      </c>
      <c r="E34" s="2">
        <v>0</v>
      </c>
      <c r="F34" s="2">
        <v>0</v>
      </c>
      <c r="G34" s="4">
        <v>0</v>
      </c>
      <c r="H34" s="4"/>
      <c r="I34" s="4">
        <f t="shared" si="0"/>
        <v>0</v>
      </c>
      <c r="J34" s="4">
        <f t="shared" si="1"/>
        <v>0</v>
      </c>
      <c r="K34" s="2">
        <v>0</v>
      </c>
      <c r="L34" s="2">
        <v>0</v>
      </c>
      <c r="M34" s="2">
        <v>0</v>
      </c>
      <c r="N34" s="2">
        <v>0</v>
      </c>
      <c r="O34" s="4">
        <v>0</v>
      </c>
      <c r="P34" s="4">
        <v>0</v>
      </c>
      <c r="Q34" s="4">
        <f t="shared" si="3"/>
        <v>0</v>
      </c>
      <c r="R34" s="4">
        <f t="shared" si="4"/>
        <v>0</v>
      </c>
      <c r="S34" s="4">
        <v>0</v>
      </c>
      <c r="T34" s="4">
        <v>0</v>
      </c>
      <c r="U34" s="2">
        <v>0</v>
      </c>
      <c r="V34" s="2">
        <v>0</v>
      </c>
      <c r="W34" s="2">
        <v>0</v>
      </c>
      <c r="X34" s="2">
        <v>0</v>
      </c>
      <c r="Y34" s="4">
        <v>0</v>
      </c>
      <c r="Z34" s="4">
        <v>0</v>
      </c>
      <c r="AA34" s="4">
        <f t="shared" si="11"/>
        <v>0</v>
      </c>
      <c r="AB34" s="4">
        <f t="shared" si="12"/>
        <v>0</v>
      </c>
    </row>
    <row r="35" spans="1:34" s="2" customFormat="1" x14ac:dyDescent="0.25">
      <c r="A35" s="19"/>
      <c r="B35" s="9" t="s">
        <v>42</v>
      </c>
      <c r="C35" s="6">
        <v>0</v>
      </c>
      <c r="D35" s="6">
        <v>0</v>
      </c>
      <c r="E35" s="2">
        <v>0</v>
      </c>
      <c r="F35" s="2">
        <v>0</v>
      </c>
      <c r="G35" s="4">
        <v>0</v>
      </c>
      <c r="H35" s="4">
        <v>0</v>
      </c>
      <c r="I35" s="4">
        <f t="shared" si="0"/>
        <v>0</v>
      </c>
      <c r="J35" s="4">
        <f t="shared" si="1"/>
        <v>0</v>
      </c>
      <c r="K35" s="2">
        <v>0</v>
      </c>
      <c r="L35" s="2">
        <v>0</v>
      </c>
      <c r="M35" s="2">
        <v>0</v>
      </c>
      <c r="N35" s="2">
        <v>0</v>
      </c>
      <c r="O35" s="4">
        <v>0</v>
      </c>
      <c r="P35" s="4">
        <v>0</v>
      </c>
      <c r="Q35" s="4">
        <f t="shared" si="3"/>
        <v>0</v>
      </c>
      <c r="R35" s="4">
        <f t="shared" si="4"/>
        <v>0</v>
      </c>
      <c r="S35" s="4">
        <v>0</v>
      </c>
      <c r="T35" s="4">
        <v>0</v>
      </c>
      <c r="U35" s="2">
        <v>0</v>
      </c>
      <c r="V35" s="2">
        <v>0</v>
      </c>
      <c r="W35" s="2">
        <v>0</v>
      </c>
      <c r="X35" s="2">
        <v>0</v>
      </c>
      <c r="Y35" s="4">
        <v>0</v>
      </c>
      <c r="Z35" s="4">
        <v>0</v>
      </c>
      <c r="AA35" s="4">
        <f t="shared" si="11"/>
        <v>0</v>
      </c>
      <c r="AB35" s="4">
        <f t="shared" si="12"/>
        <v>0</v>
      </c>
    </row>
    <row r="36" spans="1:34" s="2" customFormat="1" x14ac:dyDescent="0.25">
      <c r="A36" s="19" t="s">
        <v>64</v>
      </c>
      <c r="B36" s="9" t="s">
        <v>65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4">
        <f t="shared" ref="I36:I59" si="35">C36+E36+G36</f>
        <v>0</v>
      </c>
      <c r="J36" s="4">
        <f t="shared" ref="J36:J59" si="36">D36+F36+H36</f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4">
        <f t="shared" si="3"/>
        <v>0</v>
      </c>
      <c r="R36" s="4">
        <f t="shared" si="4"/>
        <v>0</v>
      </c>
      <c r="S36" s="4">
        <v>5</v>
      </c>
      <c r="T36" s="4">
        <v>47500</v>
      </c>
      <c r="U36" s="2">
        <v>5</v>
      </c>
      <c r="V36" s="2">
        <v>47500</v>
      </c>
      <c r="W36" s="2">
        <v>0</v>
      </c>
      <c r="X36" s="2">
        <v>0</v>
      </c>
      <c r="Y36" s="4">
        <v>0</v>
      </c>
      <c r="Z36" s="4">
        <v>0</v>
      </c>
      <c r="AA36" s="4">
        <f t="shared" si="11"/>
        <v>0</v>
      </c>
      <c r="AB36" s="4">
        <f t="shared" si="12"/>
        <v>0</v>
      </c>
    </row>
    <row r="37" spans="1:34" s="2" customFormat="1" x14ac:dyDescent="0.25">
      <c r="A37" s="19" t="s">
        <v>66</v>
      </c>
      <c r="B37" s="9" t="s">
        <v>67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4">
        <f t="shared" si="35"/>
        <v>0</v>
      </c>
      <c r="J37" s="4">
        <f t="shared" si="36"/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4">
        <f t="shared" si="3"/>
        <v>0</v>
      </c>
      <c r="R37" s="4">
        <f t="shared" si="4"/>
        <v>0</v>
      </c>
      <c r="S37" s="4">
        <v>0</v>
      </c>
      <c r="T37" s="4">
        <v>0</v>
      </c>
      <c r="U37" s="2">
        <v>0</v>
      </c>
      <c r="V37" s="2">
        <v>0</v>
      </c>
      <c r="W37" s="2">
        <v>0</v>
      </c>
      <c r="X37" s="2">
        <v>0</v>
      </c>
      <c r="Y37" s="4">
        <v>0</v>
      </c>
      <c r="Z37" s="4">
        <v>0</v>
      </c>
      <c r="AA37" s="4">
        <f t="shared" si="11"/>
        <v>0</v>
      </c>
      <c r="AB37" s="4">
        <f t="shared" si="12"/>
        <v>0</v>
      </c>
    </row>
    <row r="38" spans="1:34" s="2" customFormat="1" x14ac:dyDescent="0.25">
      <c r="A38" s="19">
        <v>1</v>
      </c>
      <c r="B38" s="9" t="s">
        <v>68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4">
        <f t="shared" si="35"/>
        <v>0</v>
      </c>
      <c r="J38" s="4">
        <f t="shared" si="36"/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4">
        <f t="shared" si="3"/>
        <v>0</v>
      </c>
      <c r="R38" s="4">
        <f t="shared" si="4"/>
        <v>0</v>
      </c>
      <c r="S38" s="4">
        <v>20</v>
      </c>
      <c r="T38" s="4">
        <v>185000</v>
      </c>
      <c r="U38" s="2">
        <v>20</v>
      </c>
      <c r="V38" s="2">
        <v>185000</v>
      </c>
      <c r="W38" s="2">
        <v>0</v>
      </c>
      <c r="X38" s="2">
        <v>0</v>
      </c>
      <c r="Y38" s="4">
        <v>0</v>
      </c>
      <c r="Z38" s="4">
        <v>0</v>
      </c>
      <c r="AA38" s="4">
        <f t="shared" si="11"/>
        <v>0</v>
      </c>
      <c r="AB38" s="4">
        <f t="shared" si="12"/>
        <v>0</v>
      </c>
    </row>
    <row r="39" spans="1:34" s="2" customFormat="1" x14ac:dyDescent="0.25">
      <c r="A39" s="19">
        <v>2</v>
      </c>
      <c r="B39" s="9" t="s">
        <v>69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4">
        <f t="shared" si="35"/>
        <v>0</v>
      </c>
      <c r="J39" s="4">
        <f t="shared" si="36"/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4">
        <f t="shared" si="3"/>
        <v>0</v>
      </c>
      <c r="R39" s="4">
        <f t="shared" si="4"/>
        <v>0</v>
      </c>
      <c r="S39" s="4">
        <v>10</v>
      </c>
      <c r="T39" s="4">
        <v>126500</v>
      </c>
      <c r="U39" s="2">
        <v>10</v>
      </c>
      <c r="V39" s="2">
        <v>126500</v>
      </c>
      <c r="W39" s="2">
        <v>0</v>
      </c>
      <c r="X39" s="2">
        <v>0</v>
      </c>
      <c r="Y39" s="4">
        <v>0</v>
      </c>
      <c r="Z39" s="4">
        <v>0</v>
      </c>
      <c r="AA39" s="4">
        <f t="shared" si="11"/>
        <v>0</v>
      </c>
      <c r="AB39" s="4">
        <f t="shared" si="12"/>
        <v>0</v>
      </c>
      <c r="AG39" s="2">
        <v>15</v>
      </c>
      <c r="AH39" s="2">
        <v>21840</v>
      </c>
    </row>
    <row r="40" spans="1:34" s="2" customFormat="1" x14ac:dyDescent="0.25">
      <c r="A40" s="19">
        <v>3</v>
      </c>
      <c r="B40" s="9" t="s">
        <v>70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4">
        <f t="shared" si="35"/>
        <v>0</v>
      </c>
      <c r="J40" s="4">
        <f t="shared" si="36"/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4">
        <f t="shared" si="3"/>
        <v>0</v>
      </c>
      <c r="R40" s="4">
        <f t="shared" si="4"/>
        <v>0</v>
      </c>
      <c r="S40" s="4">
        <v>9</v>
      </c>
      <c r="T40" s="4">
        <v>99000</v>
      </c>
      <c r="U40" s="2">
        <v>9</v>
      </c>
      <c r="V40" s="2">
        <v>99000</v>
      </c>
      <c r="W40" s="2">
        <v>0</v>
      </c>
      <c r="X40" s="2">
        <v>0</v>
      </c>
      <c r="Y40" s="4">
        <v>0</v>
      </c>
      <c r="Z40" s="4">
        <v>0</v>
      </c>
      <c r="AA40" s="4">
        <f t="shared" si="11"/>
        <v>0</v>
      </c>
      <c r="AB40" s="4">
        <f t="shared" si="12"/>
        <v>0</v>
      </c>
    </row>
    <row r="41" spans="1:34" s="2" customFormat="1" x14ac:dyDescent="0.25">
      <c r="A41" s="19" t="s">
        <v>71</v>
      </c>
      <c r="B41" s="9" t="s">
        <v>72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4">
        <f t="shared" si="35"/>
        <v>0</v>
      </c>
      <c r="J41" s="4">
        <f t="shared" si="36"/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4">
        <f t="shared" si="3"/>
        <v>0</v>
      </c>
      <c r="R41" s="4">
        <f t="shared" si="4"/>
        <v>0</v>
      </c>
      <c r="S41" s="4">
        <v>10</v>
      </c>
      <c r="T41" s="4">
        <v>172200</v>
      </c>
      <c r="U41" s="2">
        <v>0</v>
      </c>
      <c r="V41" s="2">
        <v>0</v>
      </c>
      <c r="W41" s="2">
        <v>0</v>
      </c>
      <c r="X41" s="2">
        <v>0</v>
      </c>
      <c r="Y41" s="4">
        <v>0</v>
      </c>
      <c r="Z41" s="4">
        <v>0</v>
      </c>
      <c r="AA41" s="4">
        <f t="shared" si="11"/>
        <v>0</v>
      </c>
      <c r="AB41" s="4">
        <f t="shared" si="12"/>
        <v>0</v>
      </c>
    </row>
    <row r="42" spans="1:34" s="2" customFormat="1" x14ac:dyDescent="0.25">
      <c r="A42" s="19" t="s">
        <v>73</v>
      </c>
      <c r="B42" s="9" t="s">
        <v>74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4">
        <f t="shared" si="35"/>
        <v>0</v>
      </c>
      <c r="J42" s="4">
        <f t="shared" si="36"/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4">
        <f t="shared" si="3"/>
        <v>0</v>
      </c>
      <c r="R42" s="4">
        <f t="shared" si="4"/>
        <v>0</v>
      </c>
      <c r="S42" s="4">
        <v>20</v>
      </c>
      <c r="T42" s="4">
        <v>80000</v>
      </c>
      <c r="U42" s="2">
        <v>20</v>
      </c>
      <c r="V42" s="2">
        <v>80000</v>
      </c>
      <c r="W42" s="2">
        <v>0</v>
      </c>
      <c r="X42" s="2">
        <v>0</v>
      </c>
      <c r="Y42" s="4">
        <v>0</v>
      </c>
      <c r="Z42" s="4">
        <v>0</v>
      </c>
      <c r="AA42" s="4">
        <f t="shared" si="11"/>
        <v>0</v>
      </c>
      <c r="AB42" s="4">
        <f t="shared" si="12"/>
        <v>0</v>
      </c>
    </row>
    <row r="43" spans="1:34" s="2" customFormat="1" x14ac:dyDescent="0.25">
      <c r="A43" s="19" t="s">
        <v>75</v>
      </c>
      <c r="B43" s="9" t="s">
        <v>76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4">
        <f t="shared" si="35"/>
        <v>0</v>
      </c>
      <c r="J43" s="4">
        <f t="shared" si="36"/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4">
        <f t="shared" si="3"/>
        <v>0</v>
      </c>
      <c r="R43" s="4">
        <f t="shared" si="4"/>
        <v>0</v>
      </c>
      <c r="S43" s="4">
        <v>15</v>
      </c>
      <c r="T43" s="4">
        <v>21840</v>
      </c>
      <c r="U43" s="2">
        <v>25</v>
      </c>
      <c r="V43" s="2">
        <v>194040</v>
      </c>
      <c r="W43" s="2">
        <v>0</v>
      </c>
      <c r="X43" s="2">
        <v>0</v>
      </c>
      <c r="Y43" s="4">
        <v>0</v>
      </c>
      <c r="Z43" s="4">
        <v>0</v>
      </c>
      <c r="AA43" s="4">
        <f t="shared" si="11"/>
        <v>0</v>
      </c>
      <c r="AB43" s="4">
        <f t="shared" si="12"/>
        <v>0</v>
      </c>
    </row>
    <row r="44" spans="1:34" s="4" customFormat="1" ht="14.25" x14ac:dyDescent="0.25">
      <c r="A44" s="3"/>
      <c r="B44" s="4" t="s">
        <v>43</v>
      </c>
      <c r="C44" s="7">
        <f t="shared" ref="C44:T44" si="37">SUM(C23:C43)</f>
        <v>40</v>
      </c>
      <c r="D44" s="7">
        <f t="shared" si="37"/>
        <v>353500</v>
      </c>
      <c r="E44" s="7">
        <f t="shared" si="37"/>
        <v>37</v>
      </c>
      <c r="F44" s="7">
        <f t="shared" si="37"/>
        <v>409123</v>
      </c>
      <c r="G44" s="7">
        <f t="shared" si="37"/>
        <v>65</v>
      </c>
      <c r="H44" s="7">
        <f>SUM(H23:H43)</f>
        <v>535227</v>
      </c>
      <c r="I44" s="4">
        <f t="shared" si="35"/>
        <v>142</v>
      </c>
      <c r="J44" s="4">
        <f t="shared" si="36"/>
        <v>1297850</v>
      </c>
      <c r="K44" s="7">
        <f t="shared" si="37"/>
        <v>45.39</v>
      </c>
      <c r="L44" s="7">
        <f t="shared" si="37"/>
        <v>266500</v>
      </c>
      <c r="M44" s="7">
        <f t="shared" si="37"/>
        <v>40</v>
      </c>
      <c r="N44" s="7">
        <f t="shared" si="37"/>
        <v>140000</v>
      </c>
      <c r="O44" s="7">
        <f t="shared" si="37"/>
        <v>3</v>
      </c>
      <c r="P44" s="7">
        <f t="shared" si="37"/>
        <v>126500</v>
      </c>
      <c r="Q44" s="4">
        <f t="shared" si="3"/>
        <v>43</v>
      </c>
      <c r="R44" s="4">
        <f t="shared" si="4"/>
        <v>266500</v>
      </c>
      <c r="S44" s="7">
        <f t="shared" si="37"/>
        <v>143</v>
      </c>
      <c r="T44" s="7">
        <f t="shared" si="37"/>
        <v>1326040</v>
      </c>
      <c r="U44" s="7">
        <f t="shared" ref="U44" si="38">SUM(U23:U43)</f>
        <v>143</v>
      </c>
      <c r="V44" s="7">
        <f t="shared" ref="V44:Z44" si="39">SUM(V23:V43)</f>
        <v>1326040</v>
      </c>
      <c r="W44" s="7">
        <f t="shared" si="39"/>
        <v>54</v>
      </c>
      <c r="X44" s="7">
        <f t="shared" si="39"/>
        <v>918000</v>
      </c>
      <c r="Y44" s="7">
        <f t="shared" si="39"/>
        <v>0</v>
      </c>
      <c r="Z44" s="7">
        <f t="shared" si="39"/>
        <v>0</v>
      </c>
      <c r="AA44" s="4">
        <f t="shared" si="11"/>
        <v>185</v>
      </c>
      <c r="AB44" s="4">
        <f t="shared" si="12"/>
        <v>1564350</v>
      </c>
    </row>
    <row r="45" spans="1:34" s="4" customFormat="1" ht="14.25" x14ac:dyDescent="0.25">
      <c r="A45" s="3">
        <v>5</v>
      </c>
      <c r="B45" s="4" t="s">
        <v>44</v>
      </c>
      <c r="C45" s="8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f t="shared" si="35"/>
        <v>0</v>
      </c>
      <c r="J45" s="4">
        <f t="shared" si="36"/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f t="shared" si="3"/>
        <v>0</v>
      </c>
      <c r="R45" s="4">
        <f t="shared" si="4"/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f t="shared" si="11"/>
        <v>0</v>
      </c>
      <c r="AB45" s="4">
        <f t="shared" si="12"/>
        <v>0</v>
      </c>
    </row>
    <row r="46" spans="1:34" s="4" customFormat="1" ht="14.25" x14ac:dyDescent="0.25">
      <c r="A46" s="3">
        <v>6</v>
      </c>
      <c r="B46" s="4" t="s">
        <v>45</v>
      </c>
      <c r="C46" s="8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f t="shared" si="35"/>
        <v>0</v>
      </c>
      <c r="J46" s="4">
        <f t="shared" si="36"/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f t="shared" si="3"/>
        <v>0</v>
      </c>
      <c r="R46" s="4">
        <f t="shared" si="4"/>
        <v>0</v>
      </c>
      <c r="S46" s="4">
        <v>0</v>
      </c>
      <c r="T46" s="4">
        <v>0</v>
      </c>
      <c r="U46" s="4">
        <v>12</v>
      </c>
      <c r="V46" s="4">
        <v>616600</v>
      </c>
      <c r="W46" s="4">
        <v>0</v>
      </c>
      <c r="X46" s="4">
        <v>225000</v>
      </c>
      <c r="Y46" s="4">
        <v>0</v>
      </c>
      <c r="Z46" s="4">
        <v>0</v>
      </c>
      <c r="AA46" s="4">
        <f t="shared" si="11"/>
        <v>0</v>
      </c>
      <c r="AB46" s="4">
        <f t="shared" si="12"/>
        <v>0</v>
      </c>
    </row>
    <row r="47" spans="1:34" s="14" customFormat="1" x14ac:dyDescent="0.25">
      <c r="A47" s="12" t="s">
        <v>7</v>
      </c>
      <c r="B47" s="13" t="s">
        <v>46</v>
      </c>
      <c r="C47" s="8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f t="shared" si="35"/>
        <v>0</v>
      </c>
      <c r="J47" s="4">
        <f t="shared" si="36"/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f t="shared" si="3"/>
        <v>0</v>
      </c>
      <c r="R47" s="4">
        <f t="shared" si="4"/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f t="shared" si="11"/>
        <v>0</v>
      </c>
      <c r="AB47" s="4">
        <f t="shared" si="12"/>
        <v>0</v>
      </c>
    </row>
    <row r="48" spans="1:34" s="2" customFormat="1" x14ac:dyDescent="0.25">
      <c r="A48" s="3">
        <v>7</v>
      </c>
      <c r="B48" s="15" t="s">
        <v>47</v>
      </c>
      <c r="C48" s="8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f t="shared" si="35"/>
        <v>0</v>
      </c>
      <c r="J48" s="4">
        <f t="shared" si="36"/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f t="shared" si="3"/>
        <v>0</v>
      </c>
      <c r="R48" s="4">
        <f t="shared" si="4"/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f t="shared" si="11"/>
        <v>0</v>
      </c>
      <c r="AB48" s="4">
        <f t="shared" si="12"/>
        <v>0</v>
      </c>
    </row>
    <row r="49" spans="1:28" s="2" customFormat="1" x14ac:dyDescent="0.25">
      <c r="A49" s="3">
        <v>8</v>
      </c>
      <c r="B49" s="4" t="s">
        <v>48</v>
      </c>
      <c r="C49" s="8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f t="shared" si="35"/>
        <v>0</v>
      </c>
      <c r="J49" s="4">
        <f t="shared" si="36"/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f t="shared" si="3"/>
        <v>0</v>
      </c>
      <c r="R49" s="4">
        <f t="shared" si="4"/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f t="shared" si="11"/>
        <v>0</v>
      </c>
      <c r="AB49" s="4">
        <f t="shared" si="12"/>
        <v>0</v>
      </c>
    </row>
    <row r="50" spans="1:28" s="4" customFormat="1" ht="14.25" x14ac:dyDescent="0.25">
      <c r="A50" s="3">
        <v>9</v>
      </c>
      <c r="B50" s="4" t="s">
        <v>49</v>
      </c>
      <c r="C50" s="8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f t="shared" si="35"/>
        <v>0</v>
      </c>
      <c r="J50" s="4">
        <f t="shared" si="36"/>
        <v>0</v>
      </c>
      <c r="K50" s="4">
        <v>15</v>
      </c>
      <c r="L50" s="4">
        <v>351750</v>
      </c>
      <c r="M50" s="4">
        <v>15</v>
      </c>
      <c r="N50" s="4">
        <v>351750</v>
      </c>
      <c r="O50" s="4">
        <v>0</v>
      </c>
      <c r="P50" s="4">
        <v>0</v>
      </c>
      <c r="Q50" s="4">
        <f t="shared" si="3"/>
        <v>15</v>
      </c>
      <c r="R50" s="4">
        <f t="shared" si="4"/>
        <v>351750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f t="shared" si="11"/>
        <v>15</v>
      </c>
      <c r="AB50" s="4">
        <f t="shared" si="12"/>
        <v>351750</v>
      </c>
    </row>
    <row r="51" spans="1:28" s="2" customFormat="1" x14ac:dyDescent="0.25">
      <c r="A51" s="16">
        <v>10</v>
      </c>
      <c r="B51" s="17" t="s">
        <v>50</v>
      </c>
      <c r="C51" s="8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f t="shared" si="35"/>
        <v>0</v>
      </c>
      <c r="J51" s="4">
        <f t="shared" si="36"/>
        <v>0</v>
      </c>
      <c r="K51" s="2">
        <v>0</v>
      </c>
      <c r="L51" s="2">
        <v>0</v>
      </c>
      <c r="M51" s="2">
        <v>0</v>
      </c>
      <c r="N51" s="2">
        <v>0</v>
      </c>
      <c r="O51" s="4">
        <v>0</v>
      </c>
      <c r="P51" s="4">
        <v>0</v>
      </c>
      <c r="Q51" s="4">
        <f t="shared" si="3"/>
        <v>0</v>
      </c>
      <c r="R51" s="4">
        <f t="shared" si="4"/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f t="shared" si="11"/>
        <v>0</v>
      </c>
      <c r="AB51" s="4">
        <f t="shared" si="12"/>
        <v>0</v>
      </c>
    </row>
    <row r="52" spans="1:28" s="2" customFormat="1" x14ac:dyDescent="0.25">
      <c r="A52" s="16">
        <v>11</v>
      </c>
      <c r="B52" s="17" t="s">
        <v>51</v>
      </c>
      <c r="C52" s="8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f t="shared" si="35"/>
        <v>0</v>
      </c>
      <c r="J52" s="4">
        <f t="shared" si="36"/>
        <v>0</v>
      </c>
      <c r="K52" s="2">
        <v>0</v>
      </c>
      <c r="L52" s="2">
        <v>0</v>
      </c>
      <c r="M52" s="2">
        <v>0</v>
      </c>
      <c r="N52" s="2">
        <v>0</v>
      </c>
      <c r="O52" s="4">
        <v>0</v>
      </c>
      <c r="P52" s="4">
        <v>0</v>
      </c>
      <c r="Q52" s="4">
        <f t="shared" si="3"/>
        <v>0</v>
      </c>
      <c r="R52" s="4">
        <f t="shared" si="4"/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f t="shared" si="11"/>
        <v>0</v>
      </c>
      <c r="AB52" s="4">
        <f t="shared" si="12"/>
        <v>0</v>
      </c>
    </row>
    <row r="53" spans="1:28" s="2" customFormat="1" x14ac:dyDescent="0.25">
      <c r="A53" s="16">
        <v>12</v>
      </c>
      <c r="B53" s="17" t="s">
        <v>52</v>
      </c>
      <c r="C53" s="8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f t="shared" si="35"/>
        <v>0</v>
      </c>
      <c r="J53" s="4">
        <f t="shared" si="36"/>
        <v>0</v>
      </c>
      <c r="K53" s="2">
        <v>0</v>
      </c>
      <c r="L53" s="2">
        <v>0</v>
      </c>
      <c r="M53" s="2">
        <v>0</v>
      </c>
      <c r="N53" s="2">
        <v>0</v>
      </c>
      <c r="O53" s="4">
        <v>0</v>
      </c>
      <c r="P53" s="4">
        <v>0</v>
      </c>
      <c r="Q53" s="4">
        <f t="shared" si="3"/>
        <v>0</v>
      </c>
      <c r="R53" s="4">
        <f t="shared" si="4"/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f t="shared" si="11"/>
        <v>0</v>
      </c>
      <c r="AB53" s="4">
        <f t="shared" si="12"/>
        <v>0</v>
      </c>
    </row>
    <row r="54" spans="1:28" s="2" customFormat="1" x14ac:dyDescent="0.25">
      <c r="A54" s="16">
        <v>13</v>
      </c>
      <c r="B54" s="17" t="s">
        <v>56</v>
      </c>
      <c r="C54" s="11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4">
        <f t="shared" si="35"/>
        <v>0</v>
      </c>
      <c r="J54" s="4">
        <f t="shared" si="36"/>
        <v>0</v>
      </c>
      <c r="K54" s="5">
        <v>0</v>
      </c>
      <c r="L54" s="5">
        <v>447555</v>
      </c>
      <c r="M54" s="5"/>
      <c r="N54" s="5">
        <v>447555</v>
      </c>
      <c r="O54" s="7">
        <v>0</v>
      </c>
      <c r="P54" s="7">
        <v>0</v>
      </c>
      <c r="Q54" s="4">
        <f t="shared" si="3"/>
        <v>0</v>
      </c>
      <c r="R54" s="4">
        <f t="shared" si="4"/>
        <v>447555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f t="shared" si="11"/>
        <v>0</v>
      </c>
      <c r="AB54" s="4">
        <f t="shared" si="12"/>
        <v>447555</v>
      </c>
    </row>
    <row r="55" spans="1:28" s="2" customFormat="1" x14ac:dyDescent="0.25">
      <c r="A55" s="16">
        <v>14</v>
      </c>
      <c r="B55" s="17" t="s">
        <v>77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4">
        <f t="shared" si="35"/>
        <v>0</v>
      </c>
      <c r="J55" s="4">
        <f t="shared" si="36"/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4">
        <f t="shared" si="3"/>
        <v>0</v>
      </c>
      <c r="R55" s="4">
        <f t="shared" si="4"/>
        <v>0</v>
      </c>
      <c r="S55" s="4">
        <v>3</v>
      </c>
      <c r="T55" s="4">
        <v>1200000</v>
      </c>
      <c r="U55" s="4">
        <v>3</v>
      </c>
      <c r="V55" s="4">
        <v>973208</v>
      </c>
      <c r="W55" s="4">
        <v>0</v>
      </c>
      <c r="X55" s="4">
        <v>0</v>
      </c>
      <c r="Y55" s="4">
        <v>0</v>
      </c>
      <c r="Z55" s="4">
        <v>0</v>
      </c>
      <c r="AA55" s="4">
        <f t="shared" si="11"/>
        <v>0</v>
      </c>
      <c r="AB55" s="4">
        <f t="shared" si="12"/>
        <v>0</v>
      </c>
    </row>
    <row r="56" spans="1:28" s="2" customFormat="1" x14ac:dyDescent="0.25">
      <c r="A56" s="16">
        <v>15</v>
      </c>
      <c r="B56" s="17" t="s">
        <v>78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4">
        <f t="shared" si="35"/>
        <v>0</v>
      </c>
      <c r="J56" s="4">
        <f t="shared" si="36"/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4">
        <f t="shared" si="3"/>
        <v>0</v>
      </c>
      <c r="R56" s="4">
        <f t="shared" si="4"/>
        <v>0</v>
      </c>
      <c r="S56" s="4">
        <v>2</v>
      </c>
      <c r="T56" s="4">
        <v>600000</v>
      </c>
      <c r="U56" s="4">
        <v>3</v>
      </c>
      <c r="V56" s="4">
        <v>800000</v>
      </c>
      <c r="W56" s="4">
        <v>0</v>
      </c>
      <c r="X56" s="4">
        <v>0</v>
      </c>
      <c r="Y56" s="4">
        <v>0</v>
      </c>
      <c r="Z56" s="4">
        <v>0</v>
      </c>
      <c r="AA56" s="4">
        <f t="shared" si="11"/>
        <v>0</v>
      </c>
      <c r="AB56" s="4">
        <f t="shared" si="12"/>
        <v>0</v>
      </c>
    </row>
    <row r="57" spans="1:28" s="2" customFormat="1" x14ac:dyDescent="0.25">
      <c r="A57" s="16">
        <v>16</v>
      </c>
      <c r="B57" s="17" t="s">
        <v>79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4">
        <f t="shared" si="35"/>
        <v>0</v>
      </c>
      <c r="J57" s="4">
        <f t="shared" si="36"/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4">
        <f t="shared" si="3"/>
        <v>0</v>
      </c>
      <c r="R57" s="4">
        <f t="shared" si="4"/>
        <v>0</v>
      </c>
      <c r="S57" s="4">
        <v>1</v>
      </c>
      <c r="T57" s="4">
        <v>200000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f t="shared" si="11"/>
        <v>0</v>
      </c>
      <c r="AB57" s="4">
        <f t="shared" si="12"/>
        <v>0</v>
      </c>
    </row>
    <row r="58" spans="1:28" s="2" customFormat="1" x14ac:dyDescent="0.25">
      <c r="A58" s="16">
        <v>17</v>
      </c>
      <c r="B58" s="17" t="s">
        <v>80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4">
        <f t="shared" si="35"/>
        <v>0</v>
      </c>
      <c r="J58" s="4">
        <f t="shared" si="36"/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4">
        <f t="shared" si="3"/>
        <v>0</v>
      </c>
      <c r="R58" s="4">
        <f t="shared" si="4"/>
        <v>0</v>
      </c>
      <c r="S58" s="4">
        <v>10</v>
      </c>
      <c r="T58" s="4">
        <v>500000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f t="shared" si="11"/>
        <v>0</v>
      </c>
      <c r="AB58" s="4">
        <f t="shared" si="12"/>
        <v>0</v>
      </c>
    </row>
    <row r="59" spans="1:28" s="2" customFormat="1" x14ac:dyDescent="0.25">
      <c r="A59" s="16">
        <v>18</v>
      </c>
      <c r="B59" s="17" t="s">
        <v>81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4">
        <f t="shared" si="35"/>
        <v>0</v>
      </c>
      <c r="J59" s="4">
        <f t="shared" si="36"/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4">
        <f t="shared" si="3"/>
        <v>0</v>
      </c>
      <c r="R59" s="4">
        <f t="shared" si="4"/>
        <v>0</v>
      </c>
      <c r="S59" s="4">
        <v>2</v>
      </c>
      <c r="T59" s="4">
        <v>116600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f t="shared" si="11"/>
        <v>0</v>
      </c>
      <c r="AB59" s="4">
        <f t="shared" si="12"/>
        <v>0</v>
      </c>
    </row>
    <row r="60" spans="1:28" s="2" customFormat="1" x14ac:dyDescent="0.25">
      <c r="A60" s="16"/>
      <c r="B60" s="17" t="s">
        <v>87</v>
      </c>
      <c r="C60" s="22"/>
      <c r="D60" s="22"/>
      <c r="E60" s="22"/>
      <c r="F60" s="22"/>
      <c r="G60" s="22"/>
      <c r="H60" s="22"/>
      <c r="I60" s="4"/>
      <c r="J60" s="4"/>
      <c r="K60" s="22"/>
      <c r="L60" s="22"/>
      <c r="M60" s="22"/>
      <c r="N60" s="22"/>
      <c r="O60" s="22"/>
      <c r="P60" s="22"/>
      <c r="Q60" s="4"/>
      <c r="R60" s="4"/>
      <c r="S60" s="4"/>
      <c r="T60" s="4"/>
      <c r="U60" s="4"/>
      <c r="V60" s="4"/>
      <c r="W60" s="2">
        <v>0</v>
      </c>
      <c r="X60" s="2">
        <v>26219</v>
      </c>
      <c r="Y60" s="4">
        <v>0</v>
      </c>
      <c r="Z60" s="4">
        <v>0</v>
      </c>
      <c r="AA60" s="4">
        <f t="shared" si="11"/>
        <v>0</v>
      </c>
      <c r="AB60" s="4">
        <f t="shared" si="12"/>
        <v>0</v>
      </c>
    </row>
    <row r="61" spans="1:28" s="7" customFormat="1" ht="14.25" x14ac:dyDescent="0.25">
      <c r="A61" s="3"/>
      <c r="B61" s="16" t="s">
        <v>43</v>
      </c>
      <c r="C61" s="11">
        <f t="shared" ref="C61:T61" si="40">C5+C8+C12+C14+C17+C20+C21+C44+C45+C46+C47+C48+C49+C50+C51+C52+C53+C54+C55+C56+C57+C58+C59</f>
        <v>40</v>
      </c>
      <c r="D61" s="11">
        <f t="shared" si="40"/>
        <v>353500</v>
      </c>
      <c r="E61" s="11">
        <f t="shared" si="40"/>
        <v>37</v>
      </c>
      <c r="F61" s="11">
        <f t="shared" si="40"/>
        <v>409123</v>
      </c>
      <c r="G61" s="11">
        <f t="shared" si="40"/>
        <v>65</v>
      </c>
      <c r="H61" s="11">
        <f t="shared" si="40"/>
        <v>535227</v>
      </c>
      <c r="I61" s="4">
        <f t="shared" ref="I61:J63" si="41">C61+E61+G61</f>
        <v>142</v>
      </c>
      <c r="J61" s="4">
        <f t="shared" si="41"/>
        <v>1297850</v>
      </c>
      <c r="K61" s="11">
        <f t="shared" si="40"/>
        <v>85.42</v>
      </c>
      <c r="L61" s="11">
        <f t="shared" si="40"/>
        <v>2045900</v>
      </c>
      <c r="M61" s="11">
        <f t="shared" si="40"/>
        <v>80.03</v>
      </c>
      <c r="N61" s="11">
        <f t="shared" si="40"/>
        <v>1919400</v>
      </c>
      <c r="O61" s="11">
        <f t="shared" si="40"/>
        <v>3</v>
      </c>
      <c r="P61" s="11">
        <f t="shared" si="40"/>
        <v>126500</v>
      </c>
      <c r="Q61" s="4">
        <f t="shared" si="3"/>
        <v>83.03</v>
      </c>
      <c r="R61" s="4">
        <f t="shared" si="4"/>
        <v>2045900</v>
      </c>
      <c r="S61" s="11">
        <f t="shared" si="40"/>
        <v>226</v>
      </c>
      <c r="T61" s="11">
        <f t="shared" si="40"/>
        <v>5924640</v>
      </c>
      <c r="U61" s="11">
        <f t="shared" ref="U61" si="42">U5+U8+U12+U14+U17+U20+U21+U44+U45+U46+U47+U48+U49+U50+U51+U52+U53+U54+U55+U56+U57+U58+U59</f>
        <v>265.02999999999997</v>
      </c>
      <c r="V61" s="11">
        <f>V5+V8+V12+V14+V17+V20+V21+V44+V45+V46+V47+V48+V49+V50+V51+V52+V53+V54+V55+V56+V57+V58+V59+V60</f>
        <v>6053021</v>
      </c>
      <c r="W61" s="11">
        <f t="shared" ref="W61" si="43">W5+W8+W12+W14+W17+W20+W21+W44+W45+W46+W47+W48+W49+W50+W51+W52+W53+W54+W55+W56+W57+W58+W59+W60</f>
        <v>320.02999999999997</v>
      </c>
      <c r="X61" s="11">
        <f>X5+X8+X12+X14+X17+X20+X21+X44+X45+X46+X47+X48+X49+X50+X51+X52+X53+X54+X55+X56+X57+X58+X59+X60</f>
        <v>5200000</v>
      </c>
      <c r="Y61" s="11">
        <f t="shared" ref="Y61:Z61" si="44">Y5+Y8+Y12+Y14+Y17+Y20+Y21+Y44+Y45+Y46+Y47+Y48+Y49+Y50+Y51+Y52+Y53+Y54+Y55+Y56+Y57+Y58+Y59+Y60</f>
        <v>434.03</v>
      </c>
      <c r="Z61" s="11">
        <f t="shared" si="44"/>
        <v>9509100</v>
      </c>
      <c r="AA61" s="4">
        <f t="shared" si="11"/>
        <v>659.06</v>
      </c>
      <c r="AB61" s="4">
        <f t="shared" si="12"/>
        <v>12852850</v>
      </c>
    </row>
    <row r="62" spans="1:28" s="7" customFormat="1" ht="14.25" x14ac:dyDescent="0.25">
      <c r="A62" s="3">
        <v>19</v>
      </c>
      <c r="B62" s="18" t="s">
        <v>53</v>
      </c>
      <c r="C62" s="11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4">
        <f t="shared" si="41"/>
        <v>0</v>
      </c>
      <c r="J62" s="4">
        <f t="shared" si="41"/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4">
        <f t="shared" si="3"/>
        <v>0</v>
      </c>
      <c r="R62" s="4">
        <f t="shared" si="4"/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4">
        <f t="shared" si="11"/>
        <v>0</v>
      </c>
      <c r="AB62" s="4">
        <f t="shared" si="12"/>
        <v>0</v>
      </c>
    </row>
    <row r="63" spans="1:28" s="4" customFormat="1" ht="14.25" x14ac:dyDescent="0.25">
      <c r="A63" s="3"/>
      <c r="B63" s="3" t="s">
        <v>54</v>
      </c>
      <c r="C63" s="4">
        <f t="shared" ref="C63:U63" si="45">SUM(C61:C62)</f>
        <v>40</v>
      </c>
      <c r="D63" s="4">
        <f t="shared" si="45"/>
        <v>353500</v>
      </c>
      <c r="E63" s="4">
        <f t="shared" si="45"/>
        <v>37</v>
      </c>
      <c r="F63" s="4">
        <f t="shared" si="45"/>
        <v>409123</v>
      </c>
      <c r="G63" s="4">
        <f t="shared" si="45"/>
        <v>65</v>
      </c>
      <c r="H63" s="4">
        <f t="shared" si="45"/>
        <v>535227</v>
      </c>
      <c r="I63" s="4">
        <f t="shared" si="41"/>
        <v>142</v>
      </c>
      <c r="J63" s="4">
        <f t="shared" si="41"/>
        <v>1297850</v>
      </c>
      <c r="K63" s="4">
        <f t="shared" si="45"/>
        <v>85.42</v>
      </c>
      <c r="L63" s="4">
        <f t="shared" si="45"/>
        <v>2045900</v>
      </c>
      <c r="M63" s="4">
        <f t="shared" si="45"/>
        <v>80.03</v>
      </c>
      <c r="N63" s="4">
        <f t="shared" si="45"/>
        <v>1919400</v>
      </c>
      <c r="O63" s="4">
        <f t="shared" si="45"/>
        <v>3</v>
      </c>
      <c r="P63" s="4">
        <f t="shared" si="45"/>
        <v>126500</v>
      </c>
      <c r="Q63" s="4">
        <f t="shared" si="45"/>
        <v>83.03</v>
      </c>
      <c r="R63" s="4">
        <f t="shared" si="45"/>
        <v>2045900</v>
      </c>
      <c r="S63" s="4">
        <f t="shared" si="45"/>
        <v>226</v>
      </c>
      <c r="T63" s="4">
        <f t="shared" si="45"/>
        <v>5924640</v>
      </c>
      <c r="U63" s="4">
        <f t="shared" si="45"/>
        <v>265.02999999999997</v>
      </c>
      <c r="V63" s="4">
        <f>SUM(V61:V62)</f>
        <v>6053021</v>
      </c>
      <c r="W63" s="4">
        <f>SUM(W61:W62)</f>
        <v>320.02999999999997</v>
      </c>
      <c r="X63" s="4">
        <f t="shared" ref="X63" si="46">SUM(X61:X62)</f>
        <v>5200000</v>
      </c>
      <c r="Y63" s="4">
        <f t="shared" ref="Y63" si="47">SUM(Y61:Y62)</f>
        <v>434.03</v>
      </c>
      <c r="Z63" s="4">
        <f t="shared" ref="Z63" si="48">SUM(Z61:Z62)</f>
        <v>9509100</v>
      </c>
      <c r="AA63" s="4">
        <f t="shared" si="11"/>
        <v>659.06</v>
      </c>
      <c r="AB63" s="4">
        <f t="shared" si="12"/>
        <v>12852850</v>
      </c>
    </row>
    <row r="64" spans="1:28" s="2" customFormat="1" x14ac:dyDescent="0.25">
      <c r="A64" s="3"/>
    </row>
    <row r="70" spans="1:31" x14ac:dyDescent="0.25">
      <c r="A70" s="25"/>
      <c r="B70" s="26" t="s">
        <v>99</v>
      </c>
    </row>
    <row r="71" spans="1:31" x14ac:dyDescent="0.25">
      <c r="A71" s="25" t="s">
        <v>94</v>
      </c>
      <c r="B71" s="26" t="s">
        <v>89</v>
      </c>
      <c r="C71" s="1">
        <f>C8+C14+C20+C21</f>
        <v>0</v>
      </c>
      <c r="D71" s="1">
        <f t="shared" ref="D71:AB71" si="49">D8+D14+D20+D21</f>
        <v>0</v>
      </c>
      <c r="E71" s="1">
        <f t="shared" si="49"/>
        <v>0</v>
      </c>
      <c r="F71" s="1">
        <f t="shared" si="49"/>
        <v>0</v>
      </c>
      <c r="G71" s="1">
        <f t="shared" si="49"/>
        <v>0</v>
      </c>
      <c r="H71" s="1">
        <f t="shared" si="49"/>
        <v>0</v>
      </c>
      <c r="I71" s="1">
        <f t="shared" si="49"/>
        <v>0</v>
      </c>
      <c r="J71" s="1">
        <f t="shared" si="49"/>
        <v>0</v>
      </c>
      <c r="K71" s="1">
        <f t="shared" si="49"/>
        <v>24.03</v>
      </c>
      <c r="L71" s="1">
        <f t="shared" si="49"/>
        <v>563650</v>
      </c>
      <c r="M71" s="1">
        <f t="shared" si="49"/>
        <v>24.03</v>
      </c>
      <c r="N71" s="1">
        <f t="shared" si="49"/>
        <v>563650</v>
      </c>
      <c r="O71" s="1">
        <f t="shared" si="49"/>
        <v>0</v>
      </c>
      <c r="P71" s="1">
        <f t="shared" si="49"/>
        <v>0</v>
      </c>
      <c r="Q71" s="1">
        <f t="shared" si="49"/>
        <v>24.03</v>
      </c>
      <c r="R71" s="1">
        <f t="shared" si="49"/>
        <v>563650</v>
      </c>
      <c r="S71" s="1">
        <f t="shared" si="49"/>
        <v>60</v>
      </c>
      <c r="T71" s="1">
        <f t="shared" si="49"/>
        <v>1407000</v>
      </c>
      <c r="U71" s="1">
        <f t="shared" si="49"/>
        <v>72.03</v>
      </c>
      <c r="V71" s="1">
        <f t="shared" si="49"/>
        <v>1516473</v>
      </c>
      <c r="W71" s="1">
        <f t="shared" si="49"/>
        <v>185.03</v>
      </c>
      <c r="X71" s="1">
        <f t="shared" si="49"/>
        <v>3567381</v>
      </c>
      <c r="Y71" s="1">
        <f t="shared" si="49"/>
        <v>193</v>
      </c>
      <c r="Z71" s="1">
        <f t="shared" si="49"/>
        <v>8663400</v>
      </c>
      <c r="AA71" s="1">
        <f t="shared" si="49"/>
        <v>217.03</v>
      </c>
      <c r="AB71" s="1">
        <f t="shared" si="49"/>
        <v>9227050</v>
      </c>
    </row>
    <row r="72" spans="1:31" x14ac:dyDescent="0.25">
      <c r="A72" s="25" t="s">
        <v>95</v>
      </c>
      <c r="B72" s="26" t="s">
        <v>90</v>
      </c>
      <c r="C72" s="1">
        <f>C12+C17</f>
        <v>0</v>
      </c>
      <c r="D72" s="1">
        <f t="shared" ref="D72:AB72" si="50">D12+D17</f>
        <v>0</v>
      </c>
      <c r="E72" s="1">
        <f t="shared" si="50"/>
        <v>0</v>
      </c>
      <c r="F72" s="1">
        <f t="shared" si="50"/>
        <v>0</v>
      </c>
      <c r="G72" s="1">
        <f t="shared" si="50"/>
        <v>0</v>
      </c>
      <c r="H72" s="1">
        <f t="shared" si="50"/>
        <v>0</v>
      </c>
      <c r="I72" s="1">
        <f t="shared" si="50"/>
        <v>0</v>
      </c>
      <c r="J72" s="1">
        <f t="shared" si="50"/>
        <v>0</v>
      </c>
      <c r="K72" s="1">
        <f t="shared" si="50"/>
        <v>0</v>
      </c>
      <c r="L72" s="1">
        <f t="shared" si="50"/>
        <v>0</v>
      </c>
      <c r="M72" s="1">
        <f t="shared" si="50"/>
        <v>0</v>
      </c>
      <c r="N72" s="1">
        <f t="shared" si="50"/>
        <v>0</v>
      </c>
      <c r="O72" s="1">
        <f t="shared" si="50"/>
        <v>0</v>
      </c>
      <c r="P72" s="1">
        <f t="shared" si="50"/>
        <v>0</v>
      </c>
      <c r="Q72" s="1">
        <f t="shared" si="50"/>
        <v>0</v>
      </c>
      <c r="R72" s="1">
        <f t="shared" si="50"/>
        <v>0</v>
      </c>
      <c r="S72" s="1">
        <f t="shared" si="50"/>
        <v>0</v>
      </c>
      <c r="T72" s="1">
        <f t="shared" si="50"/>
        <v>0</v>
      </c>
      <c r="U72" s="1">
        <f t="shared" si="50"/>
        <v>27</v>
      </c>
      <c r="V72" s="1">
        <f t="shared" si="50"/>
        <v>245700</v>
      </c>
      <c r="W72" s="1">
        <f t="shared" si="50"/>
        <v>77</v>
      </c>
      <c r="X72" s="1">
        <f t="shared" si="50"/>
        <v>279900</v>
      </c>
      <c r="Y72" s="1">
        <f t="shared" si="50"/>
        <v>241.03</v>
      </c>
      <c r="Z72" s="1">
        <f t="shared" si="50"/>
        <v>845700</v>
      </c>
      <c r="AA72" s="1">
        <f t="shared" si="50"/>
        <v>241.03</v>
      </c>
      <c r="AB72" s="1">
        <f t="shared" si="50"/>
        <v>845700</v>
      </c>
    </row>
    <row r="73" spans="1:31" x14ac:dyDescent="0.25">
      <c r="A73" s="25" t="s">
        <v>96</v>
      </c>
      <c r="B73" s="26" t="s">
        <v>91</v>
      </c>
      <c r="C73" s="1">
        <f>C5</f>
        <v>0</v>
      </c>
      <c r="D73" s="1">
        <f t="shared" ref="D73:AB73" si="51">D5</f>
        <v>0</v>
      </c>
      <c r="E73" s="1">
        <f t="shared" si="51"/>
        <v>0</v>
      </c>
      <c r="F73" s="1">
        <f t="shared" si="51"/>
        <v>0</v>
      </c>
      <c r="G73" s="1">
        <f t="shared" si="51"/>
        <v>0</v>
      </c>
      <c r="H73" s="1">
        <f t="shared" si="51"/>
        <v>0</v>
      </c>
      <c r="I73" s="1">
        <f t="shared" si="51"/>
        <v>0</v>
      </c>
      <c r="J73" s="1">
        <f t="shared" si="51"/>
        <v>0</v>
      </c>
      <c r="K73" s="1">
        <f t="shared" si="51"/>
        <v>1</v>
      </c>
      <c r="L73" s="1">
        <f t="shared" si="51"/>
        <v>416445</v>
      </c>
      <c r="M73" s="1">
        <f t="shared" si="51"/>
        <v>1</v>
      </c>
      <c r="N73" s="1">
        <f t="shared" si="51"/>
        <v>416445</v>
      </c>
      <c r="O73" s="1">
        <f t="shared" si="51"/>
        <v>0</v>
      </c>
      <c r="P73" s="1">
        <f t="shared" si="51"/>
        <v>0</v>
      </c>
      <c r="Q73" s="1">
        <f t="shared" si="51"/>
        <v>1</v>
      </c>
      <c r="R73" s="1">
        <f t="shared" si="51"/>
        <v>416445</v>
      </c>
      <c r="S73" s="1">
        <f t="shared" si="51"/>
        <v>5</v>
      </c>
      <c r="T73" s="1">
        <f t="shared" si="51"/>
        <v>575000</v>
      </c>
      <c r="U73" s="1">
        <f t="shared" si="51"/>
        <v>5</v>
      </c>
      <c r="V73" s="1">
        <f t="shared" si="51"/>
        <v>575000</v>
      </c>
      <c r="W73" s="1">
        <f t="shared" si="51"/>
        <v>4</v>
      </c>
      <c r="X73" s="1">
        <f t="shared" si="51"/>
        <v>183500</v>
      </c>
      <c r="Y73" s="1">
        <f t="shared" si="51"/>
        <v>0</v>
      </c>
      <c r="Z73" s="1">
        <f t="shared" si="51"/>
        <v>0</v>
      </c>
      <c r="AA73" s="1">
        <f t="shared" si="51"/>
        <v>1</v>
      </c>
      <c r="AB73" s="1">
        <f t="shared" si="51"/>
        <v>416445</v>
      </c>
    </row>
    <row r="74" spans="1:31" x14ac:dyDescent="0.25">
      <c r="A74" s="25" t="s">
        <v>97</v>
      </c>
      <c r="B74" s="26" t="s">
        <v>92</v>
      </c>
      <c r="C74" s="1">
        <f>C44</f>
        <v>40</v>
      </c>
      <c r="D74" s="1">
        <f t="shared" ref="D74:AB74" si="52">D44</f>
        <v>353500</v>
      </c>
      <c r="E74" s="1">
        <f t="shared" si="52"/>
        <v>37</v>
      </c>
      <c r="F74" s="1">
        <f t="shared" si="52"/>
        <v>409123</v>
      </c>
      <c r="G74" s="1">
        <f t="shared" si="52"/>
        <v>65</v>
      </c>
      <c r="H74" s="1">
        <f t="shared" si="52"/>
        <v>535227</v>
      </c>
      <c r="I74" s="1">
        <f t="shared" si="52"/>
        <v>142</v>
      </c>
      <c r="J74" s="1">
        <f t="shared" si="52"/>
        <v>1297850</v>
      </c>
      <c r="K74" s="1">
        <f t="shared" si="52"/>
        <v>45.39</v>
      </c>
      <c r="L74" s="1">
        <f t="shared" si="52"/>
        <v>266500</v>
      </c>
      <c r="M74" s="1">
        <f t="shared" si="52"/>
        <v>40</v>
      </c>
      <c r="N74" s="1">
        <f t="shared" si="52"/>
        <v>140000</v>
      </c>
      <c r="O74" s="1">
        <f t="shared" si="52"/>
        <v>3</v>
      </c>
      <c r="P74" s="1">
        <f t="shared" si="52"/>
        <v>126500</v>
      </c>
      <c r="Q74" s="1">
        <f t="shared" si="52"/>
        <v>43</v>
      </c>
      <c r="R74" s="1">
        <f t="shared" si="52"/>
        <v>266500</v>
      </c>
      <c r="S74" s="1">
        <f t="shared" si="52"/>
        <v>143</v>
      </c>
      <c r="T74" s="1">
        <f t="shared" si="52"/>
        <v>1326040</v>
      </c>
      <c r="U74" s="1">
        <f t="shared" si="52"/>
        <v>143</v>
      </c>
      <c r="V74" s="1">
        <f t="shared" si="52"/>
        <v>1326040</v>
      </c>
      <c r="W74" s="1">
        <f t="shared" si="52"/>
        <v>54</v>
      </c>
      <c r="X74" s="1">
        <f t="shared" si="52"/>
        <v>918000</v>
      </c>
      <c r="Y74" s="1">
        <f t="shared" si="52"/>
        <v>0</v>
      </c>
      <c r="Z74" s="1">
        <f t="shared" si="52"/>
        <v>0</v>
      </c>
      <c r="AA74" s="1">
        <f t="shared" si="52"/>
        <v>185</v>
      </c>
      <c r="AB74" s="1">
        <f t="shared" si="52"/>
        <v>1564350</v>
      </c>
    </row>
    <row r="75" spans="1:31" x14ac:dyDescent="0.25">
      <c r="A75" s="25" t="s">
        <v>98</v>
      </c>
      <c r="B75" s="26" t="s">
        <v>93</v>
      </c>
      <c r="C75" s="1">
        <f>C45+C46+C47+C48+C49+C50+C51+C52+C53+C54+C55+C56+C57+C58+C59+C60+C62</f>
        <v>0</v>
      </c>
      <c r="D75" s="1">
        <f t="shared" ref="D75:AB75" si="53">D45+D46+D47+D48+D49+D50+D51+D52+D53+D54+D55+D56+D57+D58+D59+D60+D62</f>
        <v>0</v>
      </c>
      <c r="E75" s="1">
        <f t="shared" si="53"/>
        <v>0</v>
      </c>
      <c r="F75" s="1">
        <f t="shared" si="53"/>
        <v>0</v>
      </c>
      <c r="G75" s="1">
        <f t="shared" si="53"/>
        <v>0</v>
      </c>
      <c r="H75" s="1">
        <f t="shared" si="53"/>
        <v>0</v>
      </c>
      <c r="I75" s="1">
        <f t="shared" si="53"/>
        <v>0</v>
      </c>
      <c r="J75" s="1">
        <f t="shared" si="53"/>
        <v>0</v>
      </c>
      <c r="K75" s="1">
        <f t="shared" si="53"/>
        <v>15</v>
      </c>
      <c r="L75" s="1">
        <f t="shared" si="53"/>
        <v>799305</v>
      </c>
      <c r="M75" s="1">
        <f t="shared" si="53"/>
        <v>15</v>
      </c>
      <c r="N75" s="1">
        <f t="shared" si="53"/>
        <v>799305</v>
      </c>
      <c r="O75" s="1">
        <f t="shared" si="53"/>
        <v>0</v>
      </c>
      <c r="P75" s="1">
        <f t="shared" si="53"/>
        <v>0</v>
      </c>
      <c r="Q75" s="1">
        <f t="shared" si="53"/>
        <v>15</v>
      </c>
      <c r="R75" s="1">
        <f t="shared" si="53"/>
        <v>799305</v>
      </c>
      <c r="S75" s="1">
        <f t="shared" si="53"/>
        <v>18</v>
      </c>
      <c r="T75" s="1">
        <f t="shared" si="53"/>
        <v>2616600</v>
      </c>
      <c r="U75" s="1">
        <f t="shared" si="53"/>
        <v>18</v>
      </c>
      <c r="V75" s="1">
        <f t="shared" si="53"/>
        <v>2389808</v>
      </c>
      <c r="W75" s="1">
        <f t="shared" si="53"/>
        <v>0</v>
      </c>
      <c r="X75" s="1">
        <f t="shared" si="53"/>
        <v>251219</v>
      </c>
      <c r="Y75" s="1">
        <f t="shared" si="53"/>
        <v>0</v>
      </c>
      <c r="Z75" s="1">
        <f t="shared" si="53"/>
        <v>0</v>
      </c>
      <c r="AA75" s="1">
        <f t="shared" si="53"/>
        <v>15</v>
      </c>
      <c r="AB75" s="1">
        <f t="shared" si="53"/>
        <v>799305</v>
      </c>
    </row>
    <row r="76" spans="1:31" s="26" customFormat="1" ht="14.25" x14ac:dyDescent="0.2">
      <c r="A76" s="25"/>
      <c r="B76" s="26" t="s">
        <v>43</v>
      </c>
      <c r="C76" s="26">
        <f>SUM(C71:C75)</f>
        <v>40</v>
      </c>
      <c r="D76" s="26">
        <f t="shared" ref="D76:AB76" si="54">SUM(D71:D75)</f>
        <v>353500</v>
      </c>
      <c r="E76" s="26">
        <f t="shared" si="54"/>
        <v>37</v>
      </c>
      <c r="F76" s="26">
        <f t="shared" si="54"/>
        <v>409123</v>
      </c>
      <c r="G76" s="26">
        <f t="shared" si="54"/>
        <v>65</v>
      </c>
      <c r="H76" s="26">
        <f t="shared" si="54"/>
        <v>535227</v>
      </c>
      <c r="I76" s="26">
        <f t="shared" si="54"/>
        <v>142</v>
      </c>
      <c r="J76" s="26">
        <f t="shared" si="54"/>
        <v>1297850</v>
      </c>
      <c r="K76" s="26">
        <f t="shared" si="54"/>
        <v>85.42</v>
      </c>
      <c r="L76" s="26">
        <f t="shared" si="54"/>
        <v>2045900</v>
      </c>
      <c r="M76" s="26">
        <f t="shared" si="54"/>
        <v>80.03</v>
      </c>
      <c r="N76" s="26">
        <f t="shared" si="54"/>
        <v>1919400</v>
      </c>
      <c r="O76" s="26">
        <f t="shared" si="54"/>
        <v>3</v>
      </c>
      <c r="P76" s="26">
        <f t="shared" si="54"/>
        <v>126500</v>
      </c>
      <c r="Q76" s="26">
        <f t="shared" si="54"/>
        <v>83.03</v>
      </c>
      <c r="R76" s="26">
        <f t="shared" si="54"/>
        <v>2045900</v>
      </c>
      <c r="S76" s="26">
        <f t="shared" si="54"/>
        <v>226</v>
      </c>
      <c r="T76" s="26">
        <f t="shared" si="54"/>
        <v>5924640</v>
      </c>
      <c r="U76" s="26">
        <f t="shared" si="54"/>
        <v>265.02999999999997</v>
      </c>
      <c r="V76" s="26">
        <f t="shared" si="54"/>
        <v>6053021</v>
      </c>
      <c r="W76" s="26">
        <f t="shared" si="54"/>
        <v>320.02999999999997</v>
      </c>
      <c r="X76" s="26">
        <f t="shared" si="54"/>
        <v>5200000</v>
      </c>
      <c r="Y76" s="26">
        <f t="shared" si="54"/>
        <v>434.03</v>
      </c>
      <c r="Z76" s="26">
        <f t="shared" si="54"/>
        <v>9509100</v>
      </c>
      <c r="AA76" s="26">
        <f t="shared" si="54"/>
        <v>659.06</v>
      </c>
      <c r="AB76" s="26">
        <f t="shared" si="54"/>
        <v>12852850</v>
      </c>
      <c r="AE76" s="26" t="b">
        <f>AB76=AB63</f>
        <v>1</v>
      </c>
    </row>
  </sheetData>
  <mergeCells count="14">
    <mergeCell ref="W2:X2"/>
    <mergeCell ref="Y2:Z2"/>
    <mergeCell ref="A1:AF1"/>
    <mergeCell ref="C2:D2"/>
    <mergeCell ref="E2:F2"/>
    <mergeCell ref="K2:L2"/>
    <mergeCell ref="M2:N2"/>
    <mergeCell ref="G2:H2"/>
    <mergeCell ref="I2:J2"/>
    <mergeCell ref="U2:V2"/>
    <mergeCell ref="O2:P2"/>
    <mergeCell ref="S2:T2"/>
    <mergeCell ref="AA2:AB2"/>
    <mergeCell ref="Q2:R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A2" sqref="A2"/>
    </sheetView>
  </sheetViews>
  <sheetFormatPr defaultRowHeight="15" x14ac:dyDescent="0.25"/>
  <cols>
    <col min="1" max="1" width="7.5703125" customWidth="1"/>
    <col min="2" max="2" width="25.140625" customWidth="1"/>
    <col min="3" max="3" width="8.42578125" customWidth="1"/>
    <col min="4" max="4" width="14.140625" customWidth="1"/>
    <col min="5" max="5" width="7.42578125" customWidth="1"/>
    <col min="6" max="6" width="13" customWidth="1"/>
    <col min="7" max="7" width="6.5703125" customWidth="1"/>
    <col min="8" max="8" width="12.140625" customWidth="1"/>
  </cols>
  <sheetData>
    <row r="1" spans="1:8" ht="24" customHeight="1" x14ac:dyDescent="0.25">
      <c r="A1" s="34" t="s">
        <v>109</v>
      </c>
      <c r="D1" s="29"/>
      <c r="E1" s="28"/>
      <c r="F1" s="28"/>
      <c r="G1" s="28"/>
      <c r="H1" s="28"/>
    </row>
    <row r="2" spans="1:8" s="27" customFormat="1" ht="30" customHeight="1" x14ac:dyDescent="0.25">
      <c r="A2" s="35" t="s">
        <v>104</v>
      </c>
      <c r="B2" s="35" t="s">
        <v>103</v>
      </c>
      <c r="C2" s="38" t="s">
        <v>105</v>
      </c>
      <c r="D2" s="38"/>
      <c r="E2" s="38" t="s">
        <v>106</v>
      </c>
      <c r="F2" s="38"/>
      <c r="G2" s="38" t="s">
        <v>100</v>
      </c>
      <c r="H2" s="38"/>
    </row>
    <row r="3" spans="1:8" x14ac:dyDescent="0.25">
      <c r="A3" s="33"/>
      <c r="B3" s="32"/>
      <c r="C3" s="36" t="s">
        <v>101</v>
      </c>
      <c r="D3" s="36" t="s">
        <v>102</v>
      </c>
      <c r="E3" s="36" t="s">
        <v>101</v>
      </c>
      <c r="F3" s="36" t="s">
        <v>102</v>
      </c>
      <c r="G3" s="36" t="s">
        <v>101</v>
      </c>
      <c r="H3" s="36" t="s">
        <v>102</v>
      </c>
    </row>
    <row r="4" spans="1:8" x14ac:dyDescent="0.25">
      <c r="A4" s="33" t="s">
        <v>94</v>
      </c>
      <c r="B4" s="31" t="s">
        <v>89</v>
      </c>
      <c r="C4" s="30">
        <f>G4-E4</f>
        <v>24.03</v>
      </c>
      <c r="D4" s="30">
        <f>H4-F4</f>
        <v>563650</v>
      </c>
      <c r="E4" s="30">
        <f>'Swara Kuddu '!Y71</f>
        <v>193</v>
      </c>
      <c r="F4" s="30">
        <f>'Swara Kuddu '!Z71</f>
        <v>8663400</v>
      </c>
      <c r="G4" s="30">
        <f>'Swara Kuddu '!AA71</f>
        <v>217.03</v>
      </c>
      <c r="H4" s="30">
        <f>'Swara Kuddu '!AB71</f>
        <v>9227050</v>
      </c>
    </row>
    <row r="5" spans="1:8" x14ac:dyDescent="0.25">
      <c r="A5" s="33" t="s">
        <v>95</v>
      </c>
      <c r="B5" s="31" t="s">
        <v>90</v>
      </c>
      <c r="C5" s="30">
        <f t="shared" ref="C5:C8" si="0">G5-E5</f>
        <v>0</v>
      </c>
      <c r="D5" s="30">
        <f t="shared" ref="D5:D8" si="1">H5-F5</f>
        <v>0</v>
      </c>
      <c r="E5" s="30">
        <f>'Swara Kuddu '!Y72</f>
        <v>241.03</v>
      </c>
      <c r="F5" s="30">
        <f>'Swara Kuddu '!Z72</f>
        <v>845700</v>
      </c>
      <c r="G5" s="30">
        <f>'Swara Kuddu '!AA72</f>
        <v>241.03</v>
      </c>
      <c r="H5" s="30">
        <f>'Swara Kuddu '!AB72</f>
        <v>845700</v>
      </c>
    </row>
    <row r="6" spans="1:8" x14ac:dyDescent="0.25">
      <c r="A6" s="33" t="s">
        <v>96</v>
      </c>
      <c r="B6" s="31" t="s">
        <v>91</v>
      </c>
      <c r="C6" s="30">
        <f t="shared" si="0"/>
        <v>1</v>
      </c>
      <c r="D6" s="30">
        <f t="shared" si="1"/>
        <v>416445</v>
      </c>
      <c r="E6" s="30">
        <f>'Swara Kuddu '!Y73</f>
        <v>0</v>
      </c>
      <c r="F6" s="30">
        <f>'Swara Kuddu '!Z73</f>
        <v>0</v>
      </c>
      <c r="G6" s="30">
        <f>'Swara Kuddu '!AA73</f>
        <v>1</v>
      </c>
      <c r="H6" s="30">
        <f>'Swara Kuddu '!AB73</f>
        <v>416445</v>
      </c>
    </row>
    <row r="7" spans="1:8" x14ac:dyDescent="0.25">
      <c r="A7" s="33" t="s">
        <v>97</v>
      </c>
      <c r="B7" s="31" t="s">
        <v>92</v>
      </c>
      <c r="C7" s="30">
        <f t="shared" si="0"/>
        <v>185</v>
      </c>
      <c r="D7" s="30">
        <f t="shared" si="1"/>
        <v>1564350</v>
      </c>
      <c r="E7" s="30">
        <f>'Swara Kuddu '!Y74</f>
        <v>0</v>
      </c>
      <c r="F7" s="30">
        <f>'Swara Kuddu '!Z74</f>
        <v>0</v>
      </c>
      <c r="G7" s="30">
        <f>'Swara Kuddu '!AA74</f>
        <v>185</v>
      </c>
      <c r="H7" s="30">
        <f>'Swara Kuddu '!AB74</f>
        <v>1564350</v>
      </c>
    </row>
    <row r="8" spans="1:8" x14ac:dyDescent="0.25">
      <c r="A8" s="33" t="s">
        <v>98</v>
      </c>
      <c r="B8" s="31" t="s">
        <v>93</v>
      </c>
      <c r="C8" s="30">
        <f t="shared" si="0"/>
        <v>15</v>
      </c>
      <c r="D8" s="30">
        <f t="shared" si="1"/>
        <v>799305</v>
      </c>
      <c r="E8" s="30">
        <f>'Swara Kuddu '!Y75</f>
        <v>0</v>
      </c>
      <c r="F8" s="30">
        <f>'Swara Kuddu '!Z75</f>
        <v>0</v>
      </c>
      <c r="G8" s="30">
        <f>'Swara Kuddu '!AA75</f>
        <v>15</v>
      </c>
      <c r="H8" s="30">
        <f>'Swara Kuddu '!AB75</f>
        <v>799305</v>
      </c>
    </row>
    <row r="9" spans="1:8" x14ac:dyDescent="0.25">
      <c r="A9" s="33"/>
      <c r="B9" s="31" t="s">
        <v>43</v>
      </c>
      <c r="C9" s="31">
        <f>SUM(C4:C8)</f>
        <v>225.03</v>
      </c>
      <c r="D9" s="31">
        <f t="shared" ref="D9:H9" si="2">SUM(D4:D8)</f>
        <v>3343750</v>
      </c>
      <c r="E9" s="31">
        <f t="shared" si="2"/>
        <v>434.03</v>
      </c>
      <c r="F9" s="31">
        <f t="shared" si="2"/>
        <v>9509100</v>
      </c>
      <c r="G9" s="31">
        <f t="shared" si="2"/>
        <v>659.06</v>
      </c>
      <c r="H9" s="31">
        <f t="shared" si="2"/>
        <v>12852850</v>
      </c>
    </row>
    <row r="10" spans="1:8" x14ac:dyDescent="0.25">
      <c r="A10" s="20"/>
      <c r="B10" s="1"/>
      <c r="C10" s="1"/>
      <c r="D10" s="1"/>
      <c r="E10" s="1"/>
      <c r="F10" s="1"/>
      <c r="G10" s="1"/>
      <c r="H10" s="1"/>
    </row>
  </sheetData>
  <mergeCells count="3">
    <mergeCell ref="C2:D2"/>
    <mergeCell ref="E2:F2"/>
    <mergeCell ref="G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Swara Kuddu </vt:lpstr>
      <vt:lpstr>Abstract</vt:lpstr>
      <vt:lpstr>swc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2014-07-31T09:05:45Z</dcterms:modified>
</cp:coreProperties>
</file>