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320" yWindow="-75" windowWidth="11295" windowHeight="10230" activeTab="1"/>
  </bookViews>
  <sheets>
    <sheet name="Patikhri" sheetId="1" r:id="rId1"/>
    <sheet name="Uhal" sheetId="2" r:id="rId2"/>
    <sheet name="Larji Mandi" sheetId="3" r:id="rId3"/>
  </sheets>
  <calcPr calcId="144525"/>
</workbook>
</file>

<file path=xl/calcChain.xml><?xml version="1.0" encoding="utf-8"?>
<calcChain xmlns="http://schemas.openxmlformats.org/spreadsheetml/2006/main">
  <c r="R15" i="2" l="1"/>
  <c r="S15" i="2"/>
  <c r="S22" i="2"/>
  <c r="R60" i="2"/>
  <c r="S60" i="2"/>
  <c r="L19" i="2"/>
  <c r="M19" i="2"/>
  <c r="N19" i="2"/>
  <c r="L14" i="2"/>
  <c r="M14" i="2"/>
  <c r="L12" i="2"/>
  <c r="M12" i="2"/>
  <c r="L8" i="2"/>
  <c r="M8" i="2"/>
  <c r="L5" i="2"/>
  <c r="M5" i="2"/>
  <c r="L62" i="2"/>
  <c r="L64" i="2" s="1"/>
  <c r="M62" i="2"/>
  <c r="M64" i="2" s="1"/>
  <c r="P12" i="2"/>
  <c r="P49" i="2"/>
  <c r="Q49" i="2"/>
  <c r="P45" i="2"/>
  <c r="Q45" i="2"/>
  <c r="Q37" i="2"/>
  <c r="N5" i="2"/>
  <c r="O5" i="2"/>
  <c r="P5" i="2"/>
  <c r="Q5" i="2"/>
  <c r="Q12" i="2"/>
  <c r="P14" i="2"/>
  <c r="Q14" i="2"/>
  <c r="P8" i="2"/>
  <c r="Q8" i="2"/>
  <c r="Q62" i="2" l="1"/>
  <c r="Q64" i="2" s="1"/>
  <c r="N37" i="2" l="1"/>
  <c r="O37" i="2"/>
  <c r="O19" i="2"/>
  <c r="N14" i="2"/>
  <c r="O14" i="2"/>
  <c r="H22" i="2"/>
  <c r="R22" i="2" s="1"/>
  <c r="N49" i="2"/>
  <c r="O49" i="2"/>
  <c r="D49" i="2"/>
  <c r="E49" i="2"/>
  <c r="F49" i="2"/>
  <c r="G49" i="2"/>
  <c r="J49" i="2"/>
  <c r="K49" i="2"/>
  <c r="N45" i="2"/>
  <c r="O45" i="2"/>
  <c r="K45" i="2"/>
  <c r="J45" i="2"/>
  <c r="D45" i="2"/>
  <c r="E45" i="2"/>
  <c r="F45" i="2"/>
  <c r="G45" i="2"/>
  <c r="P37" i="2"/>
  <c r="P62" i="2" s="1"/>
  <c r="P64" i="2" s="1"/>
  <c r="D37" i="2"/>
  <c r="E37" i="2"/>
  <c r="F37" i="2"/>
  <c r="G37" i="2"/>
  <c r="J37" i="2"/>
  <c r="K37" i="2"/>
  <c r="N12" i="2"/>
  <c r="O12" i="2"/>
  <c r="N8" i="2"/>
  <c r="N62" i="2" s="1"/>
  <c r="N64" i="2" s="1"/>
  <c r="O8" i="2"/>
  <c r="O62" i="2" s="1"/>
  <c r="O64" i="2" s="1"/>
  <c r="V62" i="3" l="1"/>
  <c r="M61" i="3"/>
  <c r="E61" i="3"/>
  <c r="F61" i="3"/>
  <c r="G61" i="3"/>
  <c r="H61" i="3"/>
  <c r="I61" i="3"/>
  <c r="J61" i="3"/>
  <c r="K61" i="3"/>
  <c r="L61" i="3"/>
  <c r="N61" i="3"/>
  <c r="O61" i="3"/>
  <c r="P61" i="3"/>
  <c r="Q61" i="3"/>
  <c r="R61" i="3"/>
  <c r="S61" i="3"/>
  <c r="T61" i="3"/>
  <c r="D61" i="3"/>
  <c r="L58" i="3"/>
  <c r="E58" i="3"/>
  <c r="F58" i="3"/>
  <c r="G58" i="3"/>
  <c r="H58" i="3"/>
  <c r="I58" i="3"/>
  <c r="J58" i="3"/>
  <c r="K58" i="3"/>
  <c r="M58" i="3"/>
  <c r="N58" i="3"/>
  <c r="J51" i="3"/>
  <c r="K51" i="3"/>
  <c r="L51" i="3"/>
  <c r="M51" i="3"/>
  <c r="N51" i="3"/>
  <c r="J42" i="3"/>
  <c r="K42" i="3"/>
  <c r="L42" i="3"/>
  <c r="M42" i="3"/>
  <c r="J46" i="3"/>
  <c r="K46" i="3"/>
  <c r="L46" i="3"/>
  <c r="M46" i="3"/>
  <c r="L39" i="3"/>
  <c r="M39" i="3"/>
  <c r="L36" i="3"/>
  <c r="M36" i="3"/>
  <c r="L33" i="3"/>
  <c r="M33" i="3"/>
  <c r="M43" i="3" s="1"/>
  <c r="E46" i="3"/>
  <c r="F46" i="3"/>
  <c r="G46" i="3"/>
  <c r="H46" i="3"/>
  <c r="I46" i="3"/>
  <c r="N46" i="3"/>
  <c r="O46" i="3"/>
  <c r="P46" i="3"/>
  <c r="Q46" i="3"/>
  <c r="R46" i="3"/>
  <c r="S46" i="3"/>
  <c r="D46" i="3"/>
  <c r="D51" i="3"/>
  <c r="L22" i="3"/>
  <c r="M22" i="3"/>
  <c r="N22" i="3"/>
  <c r="L19" i="3"/>
  <c r="M19" i="3"/>
  <c r="N19" i="3"/>
  <c r="L16" i="3"/>
  <c r="M16" i="3"/>
  <c r="N16" i="3"/>
  <c r="L13" i="3"/>
  <c r="M13" i="3"/>
  <c r="N13" i="3"/>
  <c r="H10" i="3"/>
  <c r="I10" i="3"/>
  <c r="J10" i="3"/>
  <c r="K10" i="3"/>
  <c r="L10" i="3"/>
  <c r="M10" i="3"/>
  <c r="N10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D28" i="3"/>
  <c r="E25" i="3"/>
  <c r="F25" i="3"/>
  <c r="G25" i="3"/>
  <c r="H25" i="3"/>
  <c r="I25" i="3"/>
  <c r="J25" i="3"/>
  <c r="K25" i="3"/>
  <c r="L25" i="3"/>
  <c r="M25" i="3"/>
  <c r="N25" i="3"/>
  <c r="O25" i="3"/>
  <c r="O29" i="3" s="1"/>
  <c r="O62" i="3" s="1"/>
  <c r="P25" i="3"/>
  <c r="P29" i="3" s="1"/>
  <c r="P62" i="3" s="1"/>
  <c r="Q25" i="3"/>
  <c r="Q29" i="3" s="1"/>
  <c r="Q62" i="3" s="1"/>
  <c r="R25" i="3"/>
  <c r="S25" i="3"/>
  <c r="T25" i="3"/>
  <c r="U25" i="3"/>
  <c r="D25" i="3"/>
  <c r="L7" i="3"/>
  <c r="M7" i="3"/>
  <c r="N7" i="3"/>
  <c r="J19" i="2"/>
  <c r="K19" i="2"/>
  <c r="J14" i="2"/>
  <c r="K14" i="2"/>
  <c r="J12" i="2"/>
  <c r="K12" i="2"/>
  <c r="J8" i="2"/>
  <c r="K8" i="2"/>
  <c r="J5" i="2"/>
  <c r="K5" i="2"/>
  <c r="E19" i="2"/>
  <c r="F19" i="2"/>
  <c r="G19" i="2"/>
  <c r="E14" i="2"/>
  <c r="F14" i="2"/>
  <c r="G14" i="2"/>
  <c r="E12" i="2"/>
  <c r="F12" i="2"/>
  <c r="G12" i="2"/>
  <c r="E8" i="2"/>
  <c r="F8" i="2"/>
  <c r="G8" i="2"/>
  <c r="E5" i="2"/>
  <c r="F5" i="2"/>
  <c r="G5" i="2"/>
  <c r="E62" i="2"/>
  <c r="G62" i="2" l="1"/>
  <c r="F62" i="2"/>
  <c r="J62" i="2"/>
  <c r="J64" i="2" s="1"/>
  <c r="K62" i="2"/>
  <c r="K64" i="2" s="1"/>
  <c r="N29" i="3"/>
  <c r="N62" i="3" s="1"/>
  <c r="L29" i="3"/>
  <c r="M29" i="3"/>
  <c r="M62" i="3" s="1"/>
  <c r="M64" i="3" s="1"/>
  <c r="L43" i="3"/>
  <c r="L62" i="3" s="1"/>
  <c r="L64" i="3" s="1"/>
  <c r="F34" i="1"/>
  <c r="G34" i="1"/>
  <c r="H34" i="1"/>
  <c r="K34" i="1"/>
  <c r="L34" i="1"/>
  <c r="F26" i="1"/>
  <c r="G26" i="1"/>
  <c r="H26" i="1"/>
  <c r="K26" i="1"/>
  <c r="L26" i="1"/>
  <c r="E26" i="1"/>
  <c r="G16" i="1"/>
  <c r="H16" i="1"/>
  <c r="K16" i="1"/>
  <c r="L16" i="1"/>
  <c r="G10" i="1"/>
  <c r="H10" i="1"/>
  <c r="K10" i="1"/>
  <c r="L10" i="1"/>
  <c r="G8" i="1"/>
  <c r="H8" i="1"/>
  <c r="K8" i="1"/>
  <c r="L8" i="1"/>
  <c r="G6" i="1"/>
  <c r="H6" i="1"/>
  <c r="K6" i="1"/>
  <c r="L6" i="1"/>
  <c r="G14" i="1"/>
  <c r="H14" i="1"/>
  <c r="I7" i="1"/>
  <c r="I8" i="1" s="1"/>
  <c r="J7" i="1"/>
  <c r="J8" i="1" s="1"/>
  <c r="I9" i="1"/>
  <c r="I10" i="1" s="1"/>
  <c r="J9" i="1"/>
  <c r="J10" i="1" s="1"/>
  <c r="I11" i="1"/>
  <c r="J11" i="1"/>
  <c r="J12" i="1"/>
  <c r="I13" i="1"/>
  <c r="I14" i="1" s="1"/>
  <c r="J13" i="1"/>
  <c r="J14" i="1" s="1"/>
  <c r="I15" i="1"/>
  <c r="I16" i="1" s="1"/>
  <c r="J15" i="1"/>
  <c r="J16" i="1" s="1"/>
  <c r="I17" i="1"/>
  <c r="J17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5" i="1"/>
  <c r="J35" i="1"/>
  <c r="I36" i="1"/>
  <c r="J36" i="1"/>
  <c r="I37" i="1"/>
  <c r="J37" i="1"/>
  <c r="I38" i="1"/>
  <c r="J38" i="1"/>
  <c r="I40" i="1"/>
  <c r="J40" i="1"/>
  <c r="I41" i="1"/>
  <c r="J41" i="1"/>
  <c r="J5" i="1"/>
  <c r="J6" i="1" s="1"/>
  <c r="I5" i="1"/>
  <c r="I6" i="1" s="1"/>
  <c r="F8" i="1"/>
  <c r="C8" i="1"/>
  <c r="H6" i="2"/>
  <c r="R6" i="2" s="1"/>
  <c r="I6" i="2"/>
  <c r="S6" i="2" s="1"/>
  <c r="H7" i="2"/>
  <c r="R7" i="2" s="1"/>
  <c r="I7" i="2"/>
  <c r="S7" i="2" s="1"/>
  <c r="H9" i="2"/>
  <c r="R9" i="2" s="1"/>
  <c r="I9" i="2"/>
  <c r="S9" i="2" s="1"/>
  <c r="H10" i="2"/>
  <c r="R10" i="2" s="1"/>
  <c r="I10" i="2"/>
  <c r="S10" i="2" s="1"/>
  <c r="H11" i="2"/>
  <c r="R11" i="2" s="1"/>
  <c r="I11" i="2"/>
  <c r="S11" i="2" s="1"/>
  <c r="H13" i="2"/>
  <c r="R13" i="2" s="1"/>
  <c r="I13" i="2"/>
  <c r="S13" i="2" s="1"/>
  <c r="H16" i="2"/>
  <c r="R16" i="2" s="1"/>
  <c r="I16" i="2"/>
  <c r="S16" i="2" s="1"/>
  <c r="H17" i="2"/>
  <c r="R17" i="2" s="1"/>
  <c r="I17" i="2"/>
  <c r="S17" i="2" s="1"/>
  <c r="H18" i="2"/>
  <c r="R18" i="2" s="1"/>
  <c r="I18" i="2"/>
  <c r="S18" i="2" s="1"/>
  <c r="H20" i="2"/>
  <c r="R20" i="2" s="1"/>
  <c r="I20" i="2"/>
  <c r="S20" i="2" s="1"/>
  <c r="H21" i="2"/>
  <c r="I21" i="2"/>
  <c r="H23" i="2"/>
  <c r="R23" i="2" s="1"/>
  <c r="I23" i="2"/>
  <c r="S23" i="2" s="1"/>
  <c r="H24" i="2"/>
  <c r="R24" i="2" s="1"/>
  <c r="I24" i="2"/>
  <c r="S24" i="2" s="1"/>
  <c r="H25" i="2"/>
  <c r="R25" i="2" s="1"/>
  <c r="I25" i="2"/>
  <c r="S25" i="2" s="1"/>
  <c r="H26" i="2"/>
  <c r="R26" i="2" s="1"/>
  <c r="I26" i="2"/>
  <c r="S26" i="2" s="1"/>
  <c r="H27" i="2"/>
  <c r="R27" i="2" s="1"/>
  <c r="I27" i="2"/>
  <c r="S27" i="2" s="1"/>
  <c r="H28" i="2"/>
  <c r="R28" i="2" s="1"/>
  <c r="I28" i="2"/>
  <c r="S28" i="2" s="1"/>
  <c r="H29" i="2"/>
  <c r="R29" i="2" s="1"/>
  <c r="I29" i="2"/>
  <c r="S29" i="2" s="1"/>
  <c r="H30" i="2"/>
  <c r="R30" i="2" s="1"/>
  <c r="I30" i="2"/>
  <c r="S30" i="2" s="1"/>
  <c r="H31" i="2"/>
  <c r="R31" i="2" s="1"/>
  <c r="I31" i="2"/>
  <c r="S31" i="2" s="1"/>
  <c r="H32" i="2"/>
  <c r="R32" i="2" s="1"/>
  <c r="I32" i="2"/>
  <c r="S32" i="2" s="1"/>
  <c r="H33" i="2"/>
  <c r="R33" i="2" s="1"/>
  <c r="I33" i="2"/>
  <c r="S33" i="2" s="1"/>
  <c r="H34" i="2"/>
  <c r="R34" i="2" s="1"/>
  <c r="I34" i="2"/>
  <c r="S34" i="2" s="1"/>
  <c r="H35" i="2"/>
  <c r="R35" i="2" s="1"/>
  <c r="I35" i="2"/>
  <c r="S35" i="2" s="1"/>
  <c r="H36" i="2"/>
  <c r="R36" i="2" s="1"/>
  <c r="I36" i="2"/>
  <c r="S36" i="2" s="1"/>
  <c r="H38" i="2"/>
  <c r="R38" i="2" s="1"/>
  <c r="I38" i="2"/>
  <c r="S38" i="2" s="1"/>
  <c r="H39" i="2"/>
  <c r="R39" i="2" s="1"/>
  <c r="I39" i="2"/>
  <c r="S39" i="2" s="1"/>
  <c r="H40" i="2"/>
  <c r="R40" i="2" s="1"/>
  <c r="I40" i="2"/>
  <c r="S40" i="2" s="1"/>
  <c r="H41" i="2"/>
  <c r="R41" i="2" s="1"/>
  <c r="I41" i="2"/>
  <c r="S41" i="2" s="1"/>
  <c r="H42" i="2"/>
  <c r="R42" i="2" s="1"/>
  <c r="I42" i="2"/>
  <c r="S42" i="2" s="1"/>
  <c r="H43" i="2"/>
  <c r="R43" i="2" s="1"/>
  <c r="I43" i="2"/>
  <c r="S43" i="2" s="1"/>
  <c r="H44" i="2"/>
  <c r="R44" i="2" s="1"/>
  <c r="I44" i="2"/>
  <c r="S44" i="2" s="1"/>
  <c r="H46" i="2"/>
  <c r="I46" i="2"/>
  <c r="S46" i="2" s="1"/>
  <c r="H47" i="2"/>
  <c r="R47" i="2" s="1"/>
  <c r="I47" i="2"/>
  <c r="S47" i="2" s="1"/>
  <c r="H48" i="2"/>
  <c r="R48" i="2" s="1"/>
  <c r="I48" i="2"/>
  <c r="S48" i="2" s="1"/>
  <c r="H50" i="2"/>
  <c r="R50" i="2" s="1"/>
  <c r="I50" i="2"/>
  <c r="S50" i="2" s="1"/>
  <c r="H51" i="2"/>
  <c r="R51" i="2" s="1"/>
  <c r="I51" i="2"/>
  <c r="S51" i="2" s="1"/>
  <c r="H52" i="2"/>
  <c r="R52" i="2" s="1"/>
  <c r="I52" i="2"/>
  <c r="S52" i="2" s="1"/>
  <c r="H53" i="2"/>
  <c r="R53" i="2" s="1"/>
  <c r="I53" i="2"/>
  <c r="S53" i="2" s="1"/>
  <c r="H54" i="2"/>
  <c r="R54" i="2" s="1"/>
  <c r="I54" i="2"/>
  <c r="S54" i="2" s="1"/>
  <c r="H55" i="2"/>
  <c r="R55" i="2" s="1"/>
  <c r="I55" i="2"/>
  <c r="S55" i="2" s="1"/>
  <c r="H56" i="2"/>
  <c r="R56" i="2" s="1"/>
  <c r="I56" i="2"/>
  <c r="S56" i="2" s="1"/>
  <c r="H57" i="2"/>
  <c r="R57" i="2" s="1"/>
  <c r="I57" i="2"/>
  <c r="S57" i="2" s="1"/>
  <c r="H58" i="2"/>
  <c r="R58" i="2" s="1"/>
  <c r="I58" i="2"/>
  <c r="S58" i="2" s="1"/>
  <c r="H59" i="2"/>
  <c r="R59" i="2" s="1"/>
  <c r="I59" i="2"/>
  <c r="S59" i="2" s="1"/>
  <c r="H61" i="2"/>
  <c r="R61" i="2" s="1"/>
  <c r="I61" i="2"/>
  <c r="S61" i="2" s="1"/>
  <c r="H63" i="2"/>
  <c r="R63" i="2" s="1"/>
  <c r="I63" i="2"/>
  <c r="S63" i="2" s="1"/>
  <c r="I4" i="2"/>
  <c r="H4" i="2"/>
  <c r="R4" i="2" s="1"/>
  <c r="I37" i="2" l="1"/>
  <c r="S37" i="2" s="1"/>
  <c r="S21" i="2"/>
  <c r="J34" i="1"/>
  <c r="J26" i="1"/>
  <c r="G39" i="1"/>
  <c r="G42" i="1" s="1"/>
  <c r="I5" i="2"/>
  <c r="S5" i="2" s="1"/>
  <c r="S4" i="2"/>
  <c r="R46" i="2"/>
  <c r="H49" i="2"/>
  <c r="R49" i="2" s="1"/>
  <c r="R21" i="2"/>
  <c r="H37" i="2"/>
  <c r="R37" i="2" s="1"/>
  <c r="I34" i="1"/>
  <c r="I26" i="1"/>
  <c r="H39" i="1"/>
  <c r="H42" i="1" s="1"/>
  <c r="H45" i="2"/>
  <c r="R45" i="2" s="1"/>
  <c r="I45" i="2"/>
  <c r="S45" i="2" s="1"/>
  <c r="I49" i="2"/>
  <c r="S49" i="2" s="1"/>
  <c r="H14" i="2"/>
  <c r="R14" i="2" s="1"/>
  <c r="H12" i="2"/>
  <c r="R12" i="2" s="1"/>
  <c r="H5" i="2"/>
  <c r="R5" i="2" s="1"/>
  <c r="I19" i="2"/>
  <c r="S19" i="2" s="1"/>
  <c r="I14" i="2"/>
  <c r="S14" i="2" s="1"/>
  <c r="I12" i="2"/>
  <c r="S12" i="2" s="1"/>
  <c r="I8" i="2"/>
  <c r="S8" i="2" s="1"/>
  <c r="H19" i="2"/>
  <c r="R19" i="2" s="1"/>
  <c r="H8" i="2"/>
  <c r="R8" i="2" s="1"/>
  <c r="H62" i="2"/>
  <c r="K39" i="1"/>
  <c r="K42" i="1" s="1"/>
  <c r="L39" i="1"/>
  <c r="L42" i="1" s="1"/>
  <c r="R62" i="2" l="1"/>
  <c r="R64" i="2" s="1"/>
  <c r="S62" i="2"/>
  <c r="S64" i="2" s="1"/>
  <c r="I62" i="2"/>
  <c r="F64" i="2"/>
  <c r="G64" i="2"/>
  <c r="U58" i="3"/>
  <c r="T58" i="3"/>
  <c r="S58" i="3"/>
  <c r="R58" i="3"/>
  <c r="D58" i="3"/>
  <c r="U51" i="3"/>
  <c r="T51" i="3"/>
  <c r="S51" i="3"/>
  <c r="R51" i="3"/>
  <c r="I51" i="3"/>
  <c r="H51" i="3"/>
  <c r="G51" i="3"/>
  <c r="F51" i="3"/>
  <c r="E51" i="3"/>
  <c r="U42" i="3"/>
  <c r="T42" i="3"/>
  <c r="S42" i="3"/>
  <c r="R42" i="3"/>
  <c r="I42" i="3"/>
  <c r="H42" i="3"/>
  <c r="G42" i="3"/>
  <c r="F42" i="3"/>
  <c r="E42" i="3"/>
  <c r="D42" i="3"/>
  <c r="U39" i="3"/>
  <c r="T39" i="3"/>
  <c r="S39" i="3"/>
  <c r="R39" i="3"/>
  <c r="K39" i="3"/>
  <c r="J39" i="3"/>
  <c r="I39" i="3"/>
  <c r="H39" i="3"/>
  <c r="G39" i="3"/>
  <c r="F39" i="3"/>
  <c r="E39" i="3"/>
  <c r="D39" i="3"/>
  <c r="U36" i="3"/>
  <c r="T36" i="3"/>
  <c r="S36" i="3"/>
  <c r="R36" i="3"/>
  <c r="K36" i="3"/>
  <c r="J36" i="3"/>
  <c r="I36" i="3"/>
  <c r="H36" i="3"/>
  <c r="G36" i="3"/>
  <c r="F36" i="3"/>
  <c r="E36" i="3"/>
  <c r="D36" i="3"/>
  <c r="U33" i="3"/>
  <c r="U43" i="3" s="1"/>
  <c r="T33" i="3"/>
  <c r="T43" i="3" s="1"/>
  <c r="S33" i="3"/>
  <c r="S43" i="3" s="1"/>
  <c r="R33" i="3"/>
  <c r="R43" i="3" s="1"/>
  <c r="K33" i="3"/>
  <c r="K43" i="3" s="1"/>
  <c r="J33" i="3"/>
  <c r="J43" i="3" s="1"/>
  <c r="I33" i="3"/>
  <c r="I43" i="3" s="1"/>
  <c r="H33" i="3"/>
  <c r="H43" i="3" s="1"/>
  <c r="G33" i="3"/>
  <c r="G43" i="3" s="1"/>
  <c r="F33" i="3"/>
  <c r="F43" i="3" s="1"/>
  <c r="E33" i="3"/>
  <c r="E43" i="3" s="1"/>
  <c r="D33" i="3"/>
  <c r="D43" i="3" s="1"/>
  <c r="U22" i="3"/>
  <c r="T22" i="3"/>
  <c r="S22" i="3"/>
  <c r="R22" i="3"/>
  <c r="K22" i="3"/>
  <c r="J22" i="3"/>
  <c r="I22" i="3"/>
  <c r="H22" i="3"/>
  <c r="G22" i="3"/>
  <c r="F22" i="3"/>
  <c r="E22" i="3"/>
  <c r="D22" i="3"/>
  <c r="U19" i="3"/>
  <c r="T19" i="3"/>
  <c r="S19" i="3"/>
  <c r="R19" i="3"/>
  <c r="K19" i="3"/>
  <c r="J19" i="3"/>
  <c r="I19" i="3"/>
  <c r="H19" i="3"/>
  <c r="G19" i="3"/>
  <c r="F19" i="3"/>
  <c r="E19" i="3"/>
  <c r="D19" i="3"/>
  <c r="U16" i="3"/>
  <c r="T16" i="3"/>
  <c r="S16" i="3"/>
  <c r="R16" i="3"/>
  <c r="K16" i="3"/>
  <c r="J16" i="3"/>
  <c r="I16" i="3"/>
  <c r="H16" i="3"/>
  <c r="G16" i="3"/>
  <c r="F16" i="3"/>
  <c r="E16" i="3"/>
  <c r="D16" i="3"/>
  <c r="U13" i="3"/>
  <c r="T13" i="3"/>
  <c r="S13" i="3"/>
  <c r="R13" i="3"/>
  <c r="K13" i="3"/>
  <c r="J13" i="3"/>
  <c r="I13" i="3"/>
  <c r="H13" i="3"/>
  <c r="G13" i="3"/>
  <c r="F13" i="3"/>
  <c r="E13" i="3"/>
  <c r="D13" i="3"/>
  <c r="W10" i="3"/>
  <c r="V10" i="3"/>
  <c r="U10" i="3"/>
  <c r="T10" i="3"/>
  <c r="S10" i="3"/>
  <c r="R10" i="3"/>
  <c r="G10" i="3"/>
  <c r="F10" i="3"/>
  <c r="E10" i="3"/>
  <c r="D10" i="3"/>
  <c r="U7" i="3"/>
  <c r="U29" i="3" s="1"/>
  <c r="T7" i="3"/>
  <c r="T29" i="3" s="1"/>
  <c r="S7" i="3"/>
  <c r="S29" i="3" s="1"/>
  <c r="R7" i="3"/>
  <c r="K7" i="3"/>
  <c r="K29" i="3" s="1"/>
  <c r="K62" i="3" s="1"/>
  <c r="K64" i="3" s="1"/>
  <c r="J7" i="3"/>
  <c r="J29" i="3" s="1"/>
  <c r="J62" i="3" s="1"/>
  <c r="J64" i="3" s="1"/>
  <c r="I7" i="3"/>
  <c r="I29" i="3" s="1"/>
  <c r="I62" i="3" s="1"/>
  <c r="H7" i="3"/>
  <c r="H29" i="3" s="1"/>
  <c r="H62" i="3" s="1"/>
  <c r="G7" i="3"/>
  <c r="F7" i="3"/>
  <c r="E7" i="3"/>
  <c r="D7" i="3"/>
  <c r="D29" i="3" s="1"/>
  <c r="D62" i="3" s="1"/>
  <c r="D8" i="1"/>
  <c r="E8" i="1"/>
  <c r="D19" i="2"/>
  <c r="D14" i="2"/>
  <c r="D12" i="2"/>
  <c r="D8" i="2"/>
  <c r="D5" i="2"/>
  <c r="X87" i="1"/>
  <c r="E34" i="1"/>
  <c r="D34" i="1"/>
  <c r="C34" i="1"/>
  <c r="D26" i="1"/>
  <c r="C26" i="1"/>
  <c r="F18" i="1"/>
  <c r="J18" i="1" s="1"/>
  <c r="J39" i="1" s="1"/>
  <c r="J42" i="1" s="1"/>
  <c r="E18" i="1"/>
  <c r="I18" i="1" s="1"/>
  <c r="D18" i="1"/>
  <c r="C18" i="1"/>
  <c r="F16" i="1"/>
  <c r="E16" i="1"/>
  <c r="D16" i="1"/>
  <c r="C16" i="1"/>
  <c r="F14" i="1"/>
  <c r="E14" i="1"/>
  <c r="D14" i="1"/>
  <c r="C14" i="1"/>
  <c r="E12" i="1"/>
  <c r="I12" i="1" s="1"/>
  <c r="I39" i="1" s="1"/>
  <c r="I42" i="1" s="1"/>
  <c r="D12" i="1"/>
  <c r="C12" i="1"/>
  <c r="F10" i="1"/>
  <c r="E10" i="1"/>
  <c r="D10" i="1"/>
  <c r="C10" i="1"/>
  <c r="F6" i="1"/>
  <c r="E6" i="1"/>
  <c r="E39" i="1" s="1"/>
  <c r="D6" i="1"/>
  <c r="C6" i="1"/>
  <c r="C39" i="1" s="1"/>
  <c r="C42" i="1" s="1"/>
  <c r="D62" i="2" l="1"/>
  <c r="S62" i="3"/>
  <c r="S64" i="3" s="1"/>
  <c r="U62" i="3"/>
  <c r="U64" i="3" s="1"/>
  <c r="E29" i="3"/>
  <c r="G29" i="3"/>
  <c r="G62" i="3" s="1"/>
  <c r="R29" i="3"/>
  <c r="R62" i="3" s="1"/>
  <c r="R64" i="3" s="1"/>
  <c r="T62" i="3"/>
  <c r="T64" i="3" s="1"/>
  <c r="F29" i="3"/>
  <c r="F62" i="3" s="1"/>
  <c r="F64" i="3" s="1"/>
  <c r="G64" i="3"/>
  <c r="I64" i="3"/>
  <c r="H64" i="3"/>
  <c r="D64" i="3"/>
  <c r="D39" i="1"/>
  <c r="D42" i="1" s="1"/>
  <c r="F39" i="1"/>
  <c r="F42" i="1" s="1"/>
  <c r="E42" i="1"/>
  <c r="E64" i="2"/>
  <c r="E62" i="3" l="1"/>
  <c r="E64" i="3" s="1"/>
  <c r="I64" i="2"/>
  <c r="H64" i="2"/>
  <c r="D64" i="2"/>
</calcChain>
</file>

<file path=xl/sharedStrings.xml><?xml version="1.0" encoding="utf-8"?>
<sst xmlns="http://schemas.openxmlformats.org/spreadsheetml/2006/main" count="275" uniqueCount="165">
  <si>
    <t>S.No.</t>
  </si>
  <si>
    <t>COMPONENT</t>
  </si>
  <si>
    <t>Total Provision</t>
  </si>
  <si>
    <t>Total provision for 2009-10</t>
  </si>
  <si>
    <t>Achieved during 2009-10</t>
  </si>
  <si>
    <t>Phy</t>
  </si>
  <si>
    <t>Fin</t>
  </si>
  <si>
    <t>Fin.</t>
  </si>
  <si>
    <t>Treatment measures</t>
  </si>
  <si>
    <t>a)</t>
  </si>
  <si>
    <t xml:space="preserve">Afforestation  </t>
  </si>
  <si>
    <t>Total afforestation New</t>
  </si>
  <si>
    <t>Advance work</t>
  </si>
  <si>
    <t>Total advance work</t>
  </si>
  <si>
    <t xml:space="preserve">Maint. </t>
  </si>
  <si>
    <t>Total Maintenance</t>
  </si>
  <si>
    <t>b</t>
  </si>
  <si>
    <t xml:space="preserve">Silvo Pastoral  </t>
  </si>
  <si>
    <t>Total Silvo Pastoral</t>
  </si>
  <si>
    <t>Maint. Silvo</t>
  </si>
  <si>
    <t>Total maint. Pastoral</t>
  </si>
  <si>
    <t>c)</t>
  </si>
  <si>
    <t>Natural regeneration</t>
  </si>
  <si>
    <t>Total Regeneration</t>
  </si>
  <si>
    <t>Maint. Regeneration</t>
  </si>
  <si>
    <t>Total maint. Regeneration</t>
  </si>
  <si>
    <t xml:space="preserve">d. </t>
  </si>
  <si>
    <t>Construction of boundry pillers</t>
  </si>
  <si>
    <t>e</t>
  </si>
  <si>
    <t>Repair of boundry piller</t>
  </si>
  <si>
    <t xml:space="preserve">f. </t>
  </si>
  <si>
    <t>Other treatments (LS)</t>
  </si>
  <si>
    <t xml:space="preserve">Soil Conservation works </t>
  </si>
  <si>
    <t>1. Construction of check dams</t>
  </si>
  <si>
    <t>2. Const. of loose stone masonery check dams</t>
  </si>
  <si>
    <t>Total Soil Conservation works</t>
  </si>
  <si>
    <t>Forest Infrastructure development</t>
  </si>
  <si>
    <t>Vehicle</t>
  </si>
  <si>
    <t>Fire management activities</t>
  </si>
  <si>
    <t>Machinery &amp; equipment etc</t>
  </si>
  <si>
    <t>Repair of bridal path</t>
  </si>
  <si>
    <t>Total forest infrastructure development</t>
  </si>
  <si>
    <t>Rural Infrastructure development</t>
  </si>
  <si>
    <t>Provision of computer for primary schools  Bara, Parwara &amp; Majhol</t>
  </si>
  <si>
    <t>Construction of water storrage tanknear majhol Village</t>
  </si>
  <si>
    <t>Agriculture land development</t>
  </si>
  <si>
    <t xml:space="preserve">Total </t>
  </si>
  <si>
    <t>Contigencies</t>
  </si>
  <si>
    <t>Total</t>
  </si>
  <si>
    <t>Achieved upto 30.6.2010</t>
  </si>
  <si>
    <t>Achieved upto 30.9.2010</t>
  </si>
  <si>
    <t>Raising Nursery for 1st year plantation (No. of nurseries)</t>
  </si>
  <si>
    <t>Total Nurseries</t>
  </si>
  <si>
    <t>Forest Conservation &amp; Improvement (in ha.)</t>
  </si>
  <si>
    <t>i</t>
  </si>
  <si>
    <t>1st year maintenance</t>
  </si>
  <si>
    <t>2nd year maint.</t>
  </si>
  <si>
    <t>3rd year maint.</t>
  </si>
  <si>
    <t>b)</t>
  </si>
  <si>
    <t>Total Anrichment</t>
  </si>
  <si>
    <t>Maintenance</t>
  </si>
  <si>
    <t>Pasture Improvement</t>
  </si>
  <si>
    <t xml:space="preserve">Soil &amp; Moisture Cons. Works  </t>
  </si>
  <si>
    <t>Stablization of active land slides(in m3.)</t>
  </si>
  <si>
    <t>Construction of Rwall</t>
  </si>
  <si>
    <t xml:space="preserve">Stream bank Treatment </t>
  </si>
  <si>
    <t>d)</t>
  </si>
  <si>
    <t>River bank stablization</t>
  </si>
  <si>
    <t>e)</t>
  </si>
  <si>
    <t>Repair of old engineering structure (in M3)</t>
  </si>
  <si>
    <t>f)</t>
  </si>
  <si>
    <t>Soil conservation in forest areas (in M3)</t>
  </si>
  <si>
    <t>g)</t>
  </si>
  <si>
    <t>Reclamation of state mind areas (in M3)</t>
  </si>
  <si>
    <t>h)</t>
  </si>
  <si>
    <t>Const. of Cdams with wire crates</t>
  </si>
  <si>
    <t>i)</t>
  </si>
  <si>
    <t>Const. of silt detention dams</t>
  </si>
  <si>
    <t>j)</t>
  </si>
  <si>
    <t>Const. of percolation tanks</t>
  </si>
  <si>
    <t>k)</t>
  </si>
  <si>
    <t>Const of Gang Hut</t>
  </si>
  <si>
    <t>l)</t>
  </si>
  <si>
    <t>Construction of Rain water harvesting structure</t>
  </si>
  <si>
    <t>m)</t>
  </si>
  <si>
    <t>Const. of r wall with wire crates</t>
  </si>
  <si>
    <t>Const. of path (in Km)</t>
  </si>
  <si>
    <t>Const. of Farm pond</t>
  </si>
  <si>
    <t>Const/maint. Of buildings</t>
  </si>
  <si>
    <t>Purchase of tools</t>
  </si>
  <si>
    <t xml:space="preserve">Total Forest Infrasture </t>
  </si>
  <si>
    <t>Operational Support (Nos.)</t>
  </si>
  <si>
    <t>Publicity,research, training &amp; communication</t>
  </si>
  <si>
    <t xml:space="preserve">Wild Life Improvement </t>
  </si>
  <si>
    <t>Eco tourism</t>
  </si>
  <si>
    <t>Forest Protection (Nos.)</t>
  </si>
  <si>
    <t>Training &amp; Studies</t>
  </si>
  <si>
    <t>Office Exp.</t>
  </si>
  <si>
    <t>Awareness &amp; Publicity</t>
  </si>
  <si>
    <t>GRAND TOTAL</t>
  </si>
  <si>
    <t>Larji HEP Kullu/Mandi</t>
  </si>
  <si>
    <t>Name of Division</t>
  </si>
  <si>
    <t>Total provision</t>
  </si>
  <si>
    <t>Achieved during  2007-08</t>
  </si>
  <si>
    <t>Achieved during 2008-09</t>
  </si>
  <si>
    <t>Forestry activities</t>
  </si>
  <si>
    <t>Afforestation of Degraded Forest Areas</t>
  </si>
  <si>
    <t>Kullu</t>
  </si>
  <si>
    <t>Mandi</t>
  </si>
  <si>
    <t xml:space="preserve">Maintenance  </t>
  </si>
  <si>
    <t>Natural Regeneration</t>
  </si>
  <si>
    <t>Silviculture Operation</t>
  </si>
  <si>
    <t xml:space="preserve">Pasture Development </t>
  </si>
  <si>
    <t>Maintenance Pasture</t>
  </si>
  <si>
    <t>Total Forestry operations</t>
  </si>
  <si>
    <t>Soil &amp; Moisture Cons. Works (Nos.)</t>
  </si>
  <si>
    <t>Soil conservation works</t>
  </si>
  <si>
    <t>Water Harvesting structure</t>
  </si>
  <si>
    <t>Construction of SOPs</t>
  </si>
  <si>
    <t>Fire lines</t>
  </si>
  <si>
    <t>Wildlife component</t>
  </si>
  <si>
    <t>Management of wildlife senctury</t>
  </si>
  <si>
    <t>Kanawara Sanctury</t>
  </si>
  <si>
    <t>Khikhan sanctury</t>
  </si>
  <si>
    <t xml:space="preserve">Total Wildlife </t>
  </si>
  <si>
    <t>Works on the dumping site at shalla nal in larji HEP</t>
  </si>
  <si>
    <t xml:space="preserve">Agriculture Land component </t>
  </si>
  <si>
    <t>Forest infrastructure development</t>
  </si>
  <si>
    <t>Vehicles/computer,fax , Photocopier,machine etc</t>
  </si>
  <si>
    <t>Buildings road and paths</t>
  </si>
  <si>
    <t>Office expenses</t>
  </si>
  <si>
    <t>Contingency (5%)</t>
  </si>
  <si>
    <t>Total Soil Works</t>
  </si>
  <si>
    <t>Balance for 2010-11</t>
  </si>
  <si>
    <t>Bio engineering works</t>
  </si>
  <si>
    <t>n)</t>
  </si>
  <si>
    <t xml:space="preserve">Construction of Buildings  </t>
  </si>
  <si>
    <t>Repair of operational buildings</t>
  </si>
  <si>
    <t xml:space="preserve">Forest Protection </t>
  </si>
  <si>
    <t>Const. of Forest Guard Hut</t>
  </si>
  <si>
    <t>M&amp;E</t>
  </si>
  <si>
    <t xml:space="preserve">Uhal HEP CAT PLAN </t>
  </si>
  <si>
    <t xml:space="preserve"> Private land development (Agriculture )</t>
  </si>
  <si>
    <t>Wire crates</t>
  </si>
  <si>
    <t xml:space="preserve">Village Ponds/ Tanks </t>
  </si>
  <si>
    <t>Construction of FRH</t>
  </si>
  <si>
    <t xml:space="preserve">Operational Support </t>
  </si>
  <si>
    <t>Achieve during the 2009-10</t>
  </si>
  <si>
    <t>Achieved during the 2010-11</t>
  </si>
  <si>
    <t xml:space="preserve"> Paktikhari HEP CAT PLAN ( 57.13 lac )</t>
  </si>
  <si>
    <t>Sr.No.</t>
  </si>
  <si>
    <t xml:space="preserve">Raising nursery </t>
  </si>
  <si>
    <t>Subsidiary silivcultural opt.</t>
  </si>
  <si>
    <t>Enrichment plantation</t>
  </si>
  <si>
    <t>Maint of Enrichment</t>
  </si>
  <si>
    <t>Rural Infra.</t>
  </si>
  <si>
    <t>(2009-10) Spill over Funds achieved during  2010-11</t>
  </si>
  <si>
    <t>Achieved during 2010-11</t>
  </si>
  <si>
    <t>Achieved during 2011-12</t>
  </si>
  <si>
    <t>Achieved during   2012-13</t>
  </si>
  <si>
    <t>J/Nagar</t>
  </si>
  <si>
    <t>Wl/Hamirpur</t>
  </si>
  <si>
    <t>2013-14
(upto 31.03.2014) 
with CAMPA Funds</t>
  </si>
  <si>
    <t>Contingency  &amp; other Ancillary Works</t>
  </si>
  <si>
    <t>Total achivement with CAMPA Funds up to (31.03.2014)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</si>
</sst>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right" vertical="top" wrapText="1"/>
    </xf>
    <xf numFmtId="0" fontId="0" fillId="0" borderId="0" xfId="0" applyFill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 applyProtection="1">
      <alignment vertical="top" wrapText="1"/>
      <protection hidden="1"/>
    </xf>
    <xf numFmtId="0" fontId="12" fillId="0" borderId="0" xfId="0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vertical="top" wrapText="1"/>
      <protection hidden="1"/>
    </xf>
    <xf numFmtId="0" fontId="9" fillId="0" borderId="0" xfId="0" applyFont="1" applyAlignment="1" applyProtection="1">
      <alignment horizontal="center" vertical="top" wrapText="1"/>
      <protection hidden="1"/>
    </xf>
    <xf numFmtId="0" fontId="9" fillId="0" borderId="0" xfId="0" applyFont="1" applyAlignment="1" applyProtection="1">
      <alignment horizontal="right" vertical="top" wrapText="1"/>
      <protection hidden="1"/>
    </xf>
    <xf numFmtId="0" fontId="9" fillId="0" borderId="0" xfId="0" applyFont="1" applyFill="1" applyAlignment="1" applyProtection="1">
      <alignment vertical="top" wrapText="1"/>
      <protection hidden="1"/>
    </xf>
    <xf numFmtId="0" fontId="12" fillId="0" borderId="0" xfId="0" applyFont="1" applyAlignment="1" applyProtection="1">
      <alignment horizontal="right" vertical="top" wrapText="1"/>
      <protection hidden="1"/>
    </xf>
    <xf numFmtId="0" fontId="12" fillId="0" borderId="0" xfId="0" applyFont="1" applyFill="1" applyAlignment="1" applyProtection="1">
      <alignment vertical="top" wrapText="1"/>
      <protection hidden="1"/>
    </xf>
    <xf numFmtId="0" fontId="13" fillId="0" borderId="0" xfId="0" applyFont="1" applyAlignment="1" applyProtection="1">
      <alignment vertical="top" wrapText="1"/>
      <protection hidden="1"/>
    </xf>
    <xf numFmtId="0" fontId="10" fillId="0" borderId="0" xfId="0" applyFont="1" applyAlignment="1" applyProtection="1">
      <alignment vertical="top" wrapText="1"/>
      <protection hidden="1"/>
    </xf>
    <xf numFmtId="0" fontId="9" fillId="0" borderId="0" xfId="0" applyFont="1" applyFill="1" applyAlignment="1" applyProtection="1">
      <alignment horizontal="right" vertical="top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vertical="top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/>
    <xf numFmtId="0" fontId="0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right" vertical="top" wrapText="1"/>
    </xf>
    <xf numFmtId="0" fontId="12" fillId="0" borderId="0" xfId="0" applyFont="1" applyAlignment="1" applyProtection="1">
      <alignment horizontal="center" vertical="top" wrapText="1"/>
      <protection hidden="1"/>
    </xf>
    <xf numFmtId="0" fontId="14" fillId="0" borderId="0" xfId="0" applyFont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 applyProtection="1">
      <alignment horizontal="center" vertical="top" wrapText="1"/>
      <protection hidden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workbookViewId="0">
      <selection activeCell="G14" sqref="G14"/>
    </sheetView>
  </sheetViews>
  <sheetFormatPr defaultRowHeight="15" x14ac:dyDescent="0.25"/>
  <cols>
    <col min="1" max="1" width="4.140625" style="21" customWidth="1"/>
    <col min="2" max="2" width="48.28515625" style="21" bestFit="1" customWidth="1"/>
    <col min="3" max="3" width="4.42578125" style="21" bestFit="1" customWidth="1"/>
    <col min="4" max="4" width="9" style="21" bestFit="1" customWidth="1"/>
    <col min="5" max="5" width="4.28515625" style="21" bestFit="1" customWidth="1"/>
    <col min="6" max="6" width="9" style="21" bestFit="1" customWidth="1"/>
    <col min="7" max="7" width="5.140625" style="21" customWidth="1"/>
    <col min="8" max="8" width="6.28515625" style="21" customWidth="1"/>
    <col min="9" max="9" width="4.85546875" style="21" customWidth="1"/>
    <col min="10" max="10" width="9" style="21" bestFit="1" customWidth="1"/>
    <col min="11" max="11" width="4.28515625" style="21" bestFit="1" customWidth="1"/>
    <col min="12" max="12" width="9" style="21" bestFit="1" customWidth="1"/>
    <col min="13" max="17" width="8.28515625" style="21" customWidth="1"/>
    <col min="18" max="22" width="9.140625" style="21"/>
    <col min="23" max="23" width="9.140625" style="21" customWidth="1"/>
    <col min="24" max="24" width="6.7109375" style="21" bestFit="1" customWidth="1"/>
    <col min="25" max="16384" width="9.140625" style="21"/>
  </cols>
  <sheetData>
    <row r="1" spans="1:21" x14ac:dyDescent="0.25">
      <c r="A1" s="53" t="s">
        <v>149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1" s="23" customFormat="1" ht="44.25" customHeight="1" x14ac:dyDescent="0.25">
      <c r="A2" s="22" t="s">
        <v>150</v>
      </c>
      <c r="B2" s="22" t="s">
        <v>1</v>
      </c>
      <c r="C2" s="52" t="s">
        <v>2</v>
      </c>
      <c r="D2" s="52"/>
      <c r="E2" s="52" t="s">
        <v>3</v>
      </c>
      <c r="F2" s="52"/>
      <c r="G2" s="52" t="s">
        <v>147</v>
      </c>
      <c r="H2" s="52"/>
      <c r="I2" s="52" t="s">
        <v>133</v>
      </c>
      <c r="J2" s="52"/>
      <c r="K2" s="52" t="s">
        <v>148</v>
      </c>
      <c r="L2" s="52"/>
      <c r="M2" s="22"/>
      <c r="N2" s="22"/>
      <c r="O2" s="22"/>
      <c r="P2" s="22"/>
      <c r="Q2" s="22"/>
      <c r="R2" s="52"/>
      <c r="S2" s="52"/>
      <c r="T2" s="52"/>
      <c r="U2" s="52"/>
    </row>
    <row r="3" spans="1:21" s="22" customFormat="1" ht="15.75" customHeight="1" x14ac:dyDescent="0.25">
      <c r="C3" s="22" t="s">
        <v>5</v>
      </c>
      <c r="D3" s="22" t="s">
        <v>6</v>
      </c>
      <c r="E3" s="22" t="s">
        <v>5</v>
      </c>
      <c r="F3" s="22" t="s">
        <v>6</v>
      </c>
      <c r="G3" s="22" t="s">
        <v>5</v>
      </c>
      <c r="H3" s="22" t="s">
        <v>6</v>
      </c>
      <c r="I3" s="22" t="s">
        <v>5</v>
      </c>
      <c r="J3" s="22" t="s">
        <v>6</v>
      </c>
      <c r="K3" s="22" t="s">
        <v>5</v>
      </c>
      <c r="L3" s="22" t="s">
        <v>6</v>
      </c>
    </row>
    <row r="4" spans="1:21" x14ac:dyDescent="0.25">
      <c r="A4" s="24">
        <v>1</v>
      </c>
      <c r="B4" s="21" t="s">
        <v>8</v>
      </c>
    </row>
    <row r="5" spans="1:21" x14ac:dyDescent="0.25">
      <c r="A5" s="25" t="s">
        <v>9</v>
      </c>
      <c r="B5" s="21" t="s">
        <v>10</v>
      </c>
      <c r="C5" s="21">
        <v>60</v>
      </c>
      <c r="D5" s="21">
        <v>1314000</v>
      </c>
      <c r="E5" s="21">
        <v>25</v>
      </c>
      <c r="F5" s="26">
        <v>586250</v>
      </c>
      <c r="G5" s="26">
        <v>0</v>
      </c>
      <c r="H5" s="26">
        <v>0</v>
      </c>
      <c r="I5" s="26">
        <f>E5-G5</f>
        <v>25</v>
      </c>
      <c r="J5" s="26">
        <f>F5-H5</f>
        <v>586250</v>
      </c>
      <c r="K5" s="26">
        <v>25</v>
      </c>
      <c r="L5" s="26">
        <v>586250</v>
      </c>
      <c r="M5" s="26"/>
      <c r="N5" s="26"/>
      <c r="O5" s="26"/>
      <c r="P5" s="26"/>
      <c r="Q5" s="26"/>
    </row>
    <row r="6" spans="1:21" s="23" customFormat="1" ht="14.25" x14ac:dyDescent="0.25">
      <c r="A6" s="27"/>
      <c r="B6" s="23" t="s">
        <v>11</v>
      </c>
      <c r="C6" s="23">
        <f t="shared" ref="C6:L6" si="0">SUM(C5)</f>
        <v>60</v>
      </c>
      <c r="D6" s="23">
        <f t="shared" si="0"/>
        <v>1314000</v>
      </c>
      <c r="E6" s="23">
        <f t="shared" si="0"/>
        <v>25</v>
      </c>
      <c r="F6" s="23">
        <f t="shared" si="0"/>
        <v>586250</v>
      </c>
      <c r="G6" s="23">
        <f t="shared" si="0"/>
        <v>0</v>
      </c>
      <c r="H6" s="23">
        <f t="shared" si="0"/>
        <v>0</v>
      </c>
      <c r="I6" s="23">
        <f t="shared" si="0"/>
        <v>25</v>
      </c>
      <c r="J6" s="23">
        <f t="shared" si="0"/>
        <v>586250</v>
      </c>
      <c r="K6" s="23">
        <f t="shared" si="0"/>
        <v>25</v>
      </c>
      <c r="L6" s="23">
        <f t="shared" si="0"/>
        <v>586250</v>
      </c>
      <c r="M6" s="28"/>
      <c r="N6" s="28"/>
      <c r="O6" s="28"/>
      <c r="P6" s="28"/>
      <c r="Q6" s="28"/>
      <c r="U6" s="29"/>
    </row>
    <row r="7" spans="1:21" x14ac:dyDescent="0.25">
      <c r="A7" s="25"/>
      <c r="B7" s="21" t="s">
        <v>12</v>
      </c>
      <c r="C7" s="21">
        <v>0</v>
      </c>
      <c r="D7" s="21">
        <v>0</v>
      </c>
      <c r="E7" s="21">
        <v>10</v>
      </c>
      <c r="F7" s="21">
        <v>185000</v>
      </c>
      <c r="G7" s="26">
        <v>0</v>
      </c>
      <c r="H7" s="26">
        <v>0</v>
      </c>
      <c r="I7" s="26">
        <f t="shared" ref="I7:I41" si="1">E7-G7</f>
        <v>10</v>
      </c>
      <c r="J7" s="26">
        <f t="shared" ref="J7:J41" si="2">F7-H7</f>
        <v>185000</v>
      </c>
      <c r="K7" s="26">
        <v>10</v>
      </c>
      <c r="L7" s="26">
        <v>185000</v>
      </c>
      <c r="M7" s="26"/>
      <c r="N7" s="26"/>
      <c r="O7" s="26"/>
      <c r="P7" s="26"/>
      <c r="Q7" s="26"/>
      <c r="U7" s="30"/>
    </row>
    <row r="8" spans="1:21" s="23" customFormat="1" ht="14.25" x14ac:dyDescent="0.25">
      <c r="A8" s="27"/>
      <c r="B8" s="23" t="s">
        <v>13</v>
      </c>
      <c r="C8" s="23">
        <f>SUM(C7)</f>
        <v>0</v>
      </c>
      <c r="D8" s="23">
        <f t="shared" ref="D8:L8" si="3">SUM(D7)</f>
        <v>0</v>
      </c>
      <c r="E8" s="23">
        <f t="shared" si="3"/>
        <v>10</v>
      </c>
      <c r="F8" s="23">
        <f t="shared" si="3"/>
        <v>185000</v>
      </c>
      <c r="G8" s="23">
        <f t="shared" si="3"/>
        <v>0</v>
      </c>
      <c r="H8" s="23">
        <f t="shared" si="3"/>
        <v>0</v>
      </c>
      <c r="I8" s="23">
        <f t="shared" si="3"/>
        <v>10</v>
      </c>
      <c r="J8" s="23">
        <f t="shared" si="3"/>
        <v>185000</v>
      </c>
      <c r="K8" s="23">
        <f t="shared" si="3"/>
        <v>10</v>
      </c>
      <c r="L8" s="23">
        <f t="shared" si="3"/>
        <v>185000</v>
      </c>
      <c r="M8" s="28"/>
      <c r="N8" s="28"/>
      <c r="O8" s="28"/>
      <c r="P8" s="28"/>
      <c r="Q8" s="28"/>
      <c r="U8" s="29"/>
    </row>
    <row r="9" spans="1:21" x14ac:dyDescent="0.25">
      <c r="A9" s="25"/>
      <c r="B9" s="21" t="s">
        <v>14</v>
      </c>
      <c r="C9" s="21">
        <v>60</v>
      </c>
      <c r="D9" s="21">
        <v>858000</v>
      </c>
      <c r="E9" s="21">
        <v>25</v>
      </c>
      <c r="F9" s="21">
        <v>227500</v>
      </c>
      <c r="G9" s="26">
        <v>0</v>
      </c>
      <c r="H9" s="26">
        <v>0</v>
      </c>
      <c r="I9" s="26">
        <f t="shared" si="1"/>
        <v>25</v>
      </c>
      <c r="J9" s="26">
        <f t="shared" si="2"/>
        <v>227500</v>
      </c>
      <c r="K9" s="26">
        <v>25</v>
      </c>
      <c r="L9" s="26">
        <v>227500</v>
      </c>
      <c r="M9" s="26"/>
      <c r="N9" s="26"/>
      <c r="O9" s="26"/>
      <c r="P9" s="26"/>
      <c r="Q9" s="26"/>
      <c r="U9" s="30"/>
    </row>
    <row r="10" spans="1:21" s="23" customFormat="1" ht="14.25" x14ac:dyDescent="0.25">
      <c r="A10" s="27"/>
      <c r="B10" s="23" t="s">
        <v>15</v>
      </c>
      <c r="C10" s="23">
        <f>SUM(C9)</f>
        <v>60</v>
      </c>
      <c r="D10" s="23">
        <f t="shared" ref="D10:L10" si="4">SUM(D9)</f>
        <v>858000</v>
      </c>
      <c r="E10" s="23">
        <f t="shared" si="4"/>
        <v>25</v>
      </c>
      <c r="F10" s="23">
        <f t="shared" si="4"/>
        <v>227500</v>
      </c>
      <c r="G10" s="23">
        <f t="shared" si="4"/>
        <v>0</v>
      </c>
      <c r="H10" s="23">
        <f t="shared" si="4"/>
        <v>0</v>
      </c>
      <c r="I10" s="23">
        <f t="shared" si="4"/>
        <v>25</v>
      </c>
      <c r="J10" s="23">
        <f t="shared" si="4"/>
        <v>227500</v>
      </c>
      <c r="K10" s="23">
        <f t="shared" si="4"/>
        <v>25</v>
      </c>
      <c r="L10" s="23">
        <f t="shared" si="4"/>
        <v>227500</v>
      </c>
      <c r="M10" s="28"/>
      <c r="N10" s="28"/>
      <c r="O10" s="28"/>
      <c r="P10" s="28"/>
      <c r="Q10" s="28"/>
    </row>
    <row r="11" spans="1:21" x14ac:dyDescent="0.25">
      <c r="A11" s="25" t="s">
        <v>16</v>
      </c>
      <c r="B11" s="21" t="s">
        <v>17</v>
      </c>
      <c r="C11" s="21">
        <v>30</v>
      </c>
      <c r="D11" s="21">
        <v>291000</v>
      </c>
      <c r="E11" s="21">
        <v>0</v>
      </c>
      <c r="F11" s="21">
        <v>0</v>
      </c>
      <c r="G11" s="26">
        <v>0</v>
      </c>
      <c r="H11" s="26">
        <v>0</v>
      </c>
      <c r="I11" s="26">
        <f t="shared" si="1"/>
        <v>0</v>
      </c>
      <c r="J11" s="26">
        <f t="shared" si="2"/>
        <v>0</v>
      </c>
      <c r="K11" s="26">
        <v>0</v>
      </c>
      <c r="L11" s="26">
        <v>0</v>
      </c>
      <c r="M11" s="26"/>
      <c r="N11" s="26"/>
      <c r="O11" s="26"/>
      <c r="P11" s="26"/>
      <c r="Q11" s="26"/>
    </row>
    <row r="12" spans="1:21" x14ac:dyDescent="0.25">
      <c r="A12" s="25"/>
      <c r="B12" s="21" t="s">
        <v>18</v>
      </c>
      <c r="C12" s="21">
        <f>SUM(C11)</f>
        <v>30</v>
      </c>
      <c r="D12" s="21">
        <f t="shared" ref="D12:E12" si="5">SUM(D11)</f>
        <v>291000</v>
      </c>
      <c r="E12" s="21">
        <f t="shared" si="5"/>
        <v>0</v>
      </c>
      <c r="F12" s="21">
        <v>0</v>
      </c>
      <c r="G12" s="26">
        <v>0</v>
      </c>
      <c r="H12" s="26">
        <v>0</v>
      </c>
      <c r="I12" s="26">
        <f t="shared" si="1"/>
        <v>0</v>
      </c>
      <c r="J12" s="26">
        <f t="shared" si="2"/>
        <v>0</v>
      </c>
      <c r="K12" s="26">
        <v>0</v>
      </c>
      <c r="L12" s="26">
        <v>0</v>
      </c>
      <c r="M12" s="26"/>
      <c r="N12" s="26"/>
      <c r="O12" s="26"/>
      <c r="P12" s="26"/>
      <c r="Q12" s="26"/>
    </row>
    <row r="13" spans="1:21" x14ac:dyDescent="0.25">
      <c r="A13" s="25"/>
      <c r="B13" s="21" t="s">
        <v>19</v>
      </c>
      <c r="C13" s="21">
        <v>30</v>
      </c>
      <c r="D13" s="21">
        <v>105600</v>
      </c>
      <c r="E13" s="21">
        <v>0</v>
      </c>
      <c r="F13" s="21">
        <v>0</v>
      </c>
      <c r="G13" s="26">
        <v>0</v>
      </c>
      <c r="H13" s="26">
        <v>0</v>
      </c>
      <c r="I13" s="26">
        <f t="shared" si="1"/>
        <v>0</v>
      </c>
      <c r="J13" s="26">
        <f t="shared" si="2"/>
        <v>0</v>
      </c>
      <c r="K13" s="26">
        <v>0</v>
      </c>
      <c r="L13" s="26">
        <v>0</v>
      </c>
      <c r="M13" s="26"/>
      <c r="N13" s="26"/>
      <c r="O13" s="26"/>
      <c r="P13" s="26"/>
      <c r="Q13" s="26"/>
    </row>
    <row r="14" spans="1:21" s="23" customFormat="1" ht="14.25" x14ac:dyDescent="0.25">
      <c r="A14" s="27"/>
      <c r="B14" s="23" t="s">
        <v>20</v>
      </c>
      <c r="C14" s="23">
        <f t="shared" ref="C14:J14" si="6">SUM(C13)</f>
        <v>30</v>
      </c>
      <c r="D14" s="23">
        <f t="shared" si="6"/>
        <v>105600</v>
      </c>
      <c r="E14" s="23">
        <f t="shared" si="6"/>
        <v>0</v>
      </c>
      <c r="F14" s="23">
        <f t="shared" si="6"/>
        <v>0</v>
      </c>
      <c r="G14" s="23">
        <f t="shared" si="6"/>
        <v>0</v>
      </c>
      <c r="H14" s="23">
        <f t="shared" si="6"/>
        <v>0</v>
      </c>
      <c r="I14" s="23">
        <f t="shared" si="6"/>
        <v>0</v>
      </c>
      <c r="J14" s="23">
        <f t="shared" si="6"/>
        <v>0</v>
      </c>
      <c r="K14" s="28">
        <v>0</v>
      </c>
      <c r="L14" s="28">
        <v>0</v>
      </c>
      <c r="M14" s="28"/>
      <c r="N14" s="28"/>
      <c r="O14" s="28"/>
      <c r="P14" s="28"/>
      <c r="Q14" s="28"/>
    </row>
    <row r="15" spans="1:21" x14ac:dyDescent="0.25">
      <c r="A15" s="25" t="s">
        <v>21</v>
      </c>
      <c r="B15" s="21" t="s">
        <v>22</v>
      </c>
      <c r="C15" s="21">
        <v>50</v>
      </c>
      <c r="D15" s="21">
        <v>275000</v>
      </c>
      <c r="E15" s="21">
        <v>20</v>
      </c>
      <c r="F15" s="21">
        <v>121000</v>
      </c>
      <c r="G15" s="26">
        <v>0</v>
      </c>
      <c r="H15" s="26">
        <v>0</v>
      </c>
      <c r="I15" s="26">
        <f t="shared" si="1"/>
        <v>20</v>
      </c>
      <c r="J15" s="26">
        <f t="shared" si="2"/>
        <v>121000</v>
      </c>
      <c r="K15" s="26">
        <v>20</v>
      </c>
      <c r="L15" s="26">
        <v>121000</v>
      </c>
      <c r="M15" s="26"/>
      <c r="N15" s="26"/>
      <c r="O15" s="26"/>
      <c r="P15" s="26"/>
      <c r="Q15" s="26"/>
    </row>
    <row r="16" spans="1:21" s="23" customFormat="1" ht="14.25" x14ac:dyDescent="0.25">
      <c r="A16" s="27"/>
      <c r="B16" s="23" t="s">
        <v>23</v>
      </c>
      <c r="C16" s="23">
        <f t="shared" ref="C16:L16" si="7">SUM(C15)</f>
        <v>50</v>
      </c>
      <c r="D16" s="23">
        <f t="shared" si="7"/>
        <v>275000</v>
      </c>
      <c r="E16" s="23">
        <f t="shared" si="7"/>
        <v>20</v>
      </c>
      <c r="F16" s="23">
        <f t="shared" si="7"/>
        <v>121000</v>
      </c>
      <c r="G16" s="23">
        <f t="shared" si="7"/>
        <v>0</v>
      </c>
      <c r="H16" s="23">
        <f t="shared" si="7"/>
        <v>0</v>
      </c>
      <c r="I16" s="23">
        <f t="shared" si="7"/>
        <v>20</v>
      </c>
      <c r="J16" s="23">
        <f t="shared" si="7"/>
        <v>121000</v>
      </c>
      <c r="K16" s="23">
        <f t="shared" si="7"/>
        <v>20</v>
      </c>
      <c r="L16" s="23">
        <f t="shared" si="7"/>
        <v>121000</v>
      </c>
      <c r="M16" s="28"/>
      <c r="N16" s="28"/>
      <c r="O16" s="28"/>
      <c r="P16" s="28"/>
      <c r="Q16" s="28"/>
    </row>
    <row r="17" spans="1:17" x14ac:dyDescent="0.25">
      <c r="A17" s="25"/>
      <c r="B17" s="21" t="s">
        <v>24</v>
      </c>
      <c r="C17" s="21">
        <v>50</v>
      </c>
      <c r="D17" s="21">
        <v>285000</v>
      </c>
      <c r="E17" s="21">
        <v>0</v>
      </c>
      <c r="F17" s="21">
        <v>0</v>
      </c>
      <c r="G17" s="26">
        <v>0</v>
      </c>
      <c r="H17" s="26">
        <v>0</v>
      </c>
      <c r="I17" s="26">
        <f t="shared" si="1"/>
        <v>0</v>
      </c>
      <c r="J17" s="26">
        <f t="shared" si="2"/>
        <v>0</v>
      </c>
      <c r="K17" s="26">
        <v>0</v>
      </c>
      <c r="L17" s="26">
        <v>0</v>
      </c>
      <c r="M17" s="26"/>
      <c r="N17" s="26"/>
      <c r="O17" s="26"/>
      <c r="P17" s="26"/>
      <c r="Q17" s="26"/>
    </row>
    <row r="18" spans="1:17" x14ac:dyDescent="0.25">
      <c r="A18" s="25"/>
      <c r="B18" s="21" t="s">
        <v>25</v>
      </c>
      <c r="C18" s="21">
        <f t="shared" ref="C18:F18" si="8">SUM(C17)</f>
        <v>50</v>
      </c>
      <c r="D18" s="21">
        <f t="shared" si="8"/>
        <v>285000</v>
      </c>
      <c r="E18" s="21">
        <f t="shared" si="8"/>
        <v>0</v>
      </c>
      <c r="F18" s="21">
        <f t="shared" si="8"/>
        <v>0</v>
      </c>
      <c r="G18" s="26">
        <v>0</v>
      </c>
      <c r="H18" s="26">
        <v>0</v>
      </c>
      <c r="I18" s="26">
        <f t="shared" si="1"/>
        <v>0</v>
      </c>
      <c r="J18" s="26">
        <f t="shared" si="2"/>
        <v>0</v>
      </c>
      <c r="K18" s="26">
        <v>0</v>
      </c>
      <c r="L18" s="26">
        <v>0</v>
      </c>
      <c r="M18" s="26"/>
      <c r="N18" s="26"/>
      <c r="O18" s="26"/>
      <c r="P18" s="26"/>
      <c r="Q18" s="26"/>
    </row>
    <row r="19" spans="1:17" x14ac:dyDescent="0.25">
      <c r="A19" s="25" t="s">
        <v>26</v>
      </c>
      <c r="B19" s="21" t="s">
        <v>27</v>
      </c>
      <c r="C19" s="21">
        <v>100</v>
      </c>
      <c r="D19" s="21">
        <v>150000</v>
      </c>
      <c r="E19" s="21">
        <v>20</v>
      </c>
      <c r="F19" s="21">
        <v>33000</v>
      </c>
      <c r="G19" s="26">
        <v>0</v>
      </c>
      <c r="H19" s="26">
        <v>0</v>
      </c>
      <c r="I19" s="26">
        <f t="shared" si="1"/>
        <v>20</v>
      </c>
      <c r="J19" s="26">
        <f t="shared" si="2"/>
        <v>33000</v>
      </c>
      <c r="K19" s="26">
        <v>20</v>
      </c>
      <c r="L19" s="26">
        <v>33000</v>
      </c>
      <c r="M19" s="26"/>
      <c r="N19" s="26"/>
      <c r="O19" s="26"/>
      <c r="P19" s="26"/>
      <c r="Q19" s="26"/>
    </row>
    <row r="20" spans="1:17" x14ac:dyDescent="0.25">
      <c r="A20" s="25" t="s">
        <v>28</v>
      </c>
      <c r="B20" s="21" t="s">
        <v>29</v>
      </c>
      <c r="C20" s="21">
        <v>200</v>
      </c>
      <c r="D20" s="21">
        <v>50000</v>
      </c>
      <c r="E20" s="21">
        <v>0</v>
      </c>
      <c r="F20" s="21">
        <v>0</v>
      </c>
      <c r="G20" s="26">
        <v>0</v>
      </c>
      <c r="H20" s="26">
        <v>0</v>
      </c>
      <c r="I20" s="26">
        <f t="shared" si="1"/>
        <v>0</v>
      </c>
      <c r="J20" s="26">
        <f t="shared" si="2"/>
        <v>0</v>
      </c>
      <c r="K20" s="26">
        <v>0</v>
      </c>
      <c r="L20" s="26">
        <v>0</v>
      </c>
      <c r="M20" s="26"/>
      <c r="N20" s="26"/>
      <c r="O20" s="26"/>
      <c r="P20" s="26"/>
      <c r="Q20" s="26"/>
    </row>
    <row r="21" spans="1:17" x14ac:dyDescent="0.25">
      <c r="A21" s="25" t="s">
        <v>30</v>
      </c>
      <c r="B21" s="21" t="s">
        <v>31</v>
      </c>
      <c r="C21" s="21">
        <v>0</v>
      </c>
      <c r="D21" s="21">
        <v>70000</v>
      </c>
      <c r="E21" s="21">
        <v>0</v>
      </c>
      <c r="F21" s="21">
        <v>0</v>
      </c>
      <c r="G21" s="26">
        <v>0</v>
      </c>
      <c r="H21" s="26">
        <v>0</v>
      </c>
      <c r="I21" s="26">
        <f t="shared" si="1"/>
        <v>0</v>
      </c>
      <c r="J21" s="26">
        <f t="shared" si="2"/>
        <v>0</v>
      </c>
      <c r="K21" s="26">
        <v>0</v>
      </c>
      <c r="L21" s="26">
        <v>0</v>
      </c>
      <c r="M21" s="26"/>
      <c r="N21" s="26"/>
      <c r="O21" s="26"/>
      <c r="P21" s="26"/>
      <c r="Q21" s="26"/>
    </row>
    <row r="22" spans="1:17" x14ac:dyDescent="0.25">
      <c r="A22" s="25">
        <v>2</v>
      </c>
      <c r="B22" s="21" t="s">
        <v>32</v>
      </c>
      <c r="E22" s="21">
        <v>0</v>
      </c>
      <c r="F22" s="21">
        <v>0</v>
      </c>
      <c r="G22" s="26">
        <v>0</v>
      </c>
      <c r="H22" s="26">
        <v>0</v>
      </c>
      <c r="I22" s="26">
        <f t="shared" si="1"/>
        <v>0</v>
      </c>
      <c r="J22" s="26">
        <f t="shared" si="2"/>
        <v>0</v>
      </c>
      <c r="K22" s="26">
        <v>0</v>
      </c>
      <c r="L22" s="26">
        <v>0</v>
      </c>
      <c r="M22" s="26"/>
      <c r="N22" s="26"/>
      <c r="O22" s="26"/>
      <c r="P22" s="26"/>
      <c r="Q22" s="26"/>
    </row>
    <row r="23" spans="1:17" x14ac:dyDescent="0.25">
      <c r="A23" s="25"/>
      <c r="B23" s="21" t="s">
        <v>33</v>
      </c>
      <c r="C23" s="21">
        <v>25</v>
      </c>
      <c r="D23" s="21">
        <v>237500</v>
      </c>
      <c r="E23" s="21">
        <v>19</v>
      </c>
      <c r="F23" s="21">
        <v>198550</v>
      </c>
      <c r="G23" s="26">
        <v>0</v>
      </c>
      <c r="H23" s="26">
        <v>0</v>
      </c>
      <c r="I23" s="26">
        <f t="shared" si="1"/>
        <v>19</v>
      </c>
      <c r="J23" s="26">
        <f t="shared" si="2"/>
        <v>198550</v>
      </c>
      <c r="K23" s="26">
        <v>19</v>
      </c>
      <c r="L23" s="26">
        <v>198550</v>
      </c>
      <c r="M23" s="26"/>
      <c r="N23" s="26"/>
      <c r="O23" s="26"/>
      <c r="P23" s="26"/>
      <c r="Q23" s="26"/>
    </row>
    <row r="24" spans="1:17" x14ac:dyDescent="0.25">
      <c r="A24" s="25"/>
      <c r="B24" s="21" t="s">
        <v>143</v>
      </c>
      <c r="E24" s="21">
        <v>14</v>
      </c>
      <c r="F24" s="21">
        <v>149380</v>
      </c>
      <c r="G24" s="26">
        <v>0</v>
      </c>
      <c r="H24" s="26">
        <v>0</v>
      </c>
      <c r="I24" s="26">
        <f t="shared" si="1"/>
        <v>14</v>
      </c>
      <c r="J24" s="26">
        <f t="shared" si="2"/>
        <v>149380</v>
      </c>
      <c r="K24" s="26">
        <v>14</v>
      </c>
      <c r="L24" s="26">
        <v>149380</v>
      </c>
      <c r="M24" s="26"/>
      <c r="N24" s="26"/>
      <c r="O24" s="26"/>
      <c r="P24" s="26"/>
      <c r="Q24" s="26"/>
    </row>
    <row r="25" spans="1:17" x14ac:dyDescent="0.25">
      <c r="A25" s="25"/>
      <c r="B25" s="21" t="s">
        <v>34</v>
      </c>
      <c r="C25" s="21">
        <v>25</v>
      </c>
      <c r="D25" s="21">
        <v>200000</v>
      </c>
      <c r="E25" s="21">
        <v>0</v>
      </c>
      <c r="F25" s="21">
        <v>0</v>
      </c>
      <c r="G25" s="26">
        <v>0</v>
      </c>
      <c r="H25" s="26">
        <v>0</v>
      </c>
      <c r="I25" s="26">
        <f t="shared" si="1"/>
        <v>0</v>
      </c>
      <c r="J25" s="26">
        <f t="shared" si="2"/>
        <v>0</v>
      </c>
      <c r="K25" s="26">
        <v>0</v>
      </c>
      <c r="L25" s="26">
        <v>0</v>
      </c>
      <c r="M25" s="26"/>
      <c r="N25" s="26"/>
      <c r="O25" s="26"/>
      <c r="P25" s="26"/>
      <c r="Q25" s="26"/>
    </row>
    <row r="26" spans="1:17" s="23" customFormat="1" ht="14.25" x14ac:dyDescent="0.25">
      <c r="A26" s="27"/>
      <c r="B26" s="23" t="s">
        <v>35</v>
      </c>
      <c r="C26" s="23">
        <f>SUM(C23:C25)</f>
        <v>50</v>
      </c>
      <c r="D26" s="23">
        <f>SUM(D23:D25)</f>
        <v>437500</v>
      </c>
      <c r="E26" s="23">
        <f>SUM(E19:E25)</f>
        <v>53</v>
      </c>
      <c r="F26" s="23">
        <f t="shared" ref="F26:L26" si="9">SUM(F19:F25)</f>
        <v>380930</v>
      </c>
      <c r="G26" s="23">
        <f t="shared" si="9"/>
        <v>0</v>
      </c>
      <c r="H26" s="23">
        <f t="shared" si="9"/>
        <v>0</v>
      </c>
      <c r="I26" s="23">
        <f t="shared" si="9"/>
        <v>53</v>
      </c>
      <c r="J26" s="23">
        <f t="shared" si="9"/>
        <v>380930</v>
      </c>
      <c r="K26" s="23">
        <f t="shared" si="9"/>
        <v>53</v>
      </c>
      <c r="L26" s="23">
        <f t="shared" si="9"/>
        <v>380930</v>
      </c>
      <c r="M26" s="28"/>
      <c r="N26" s="28"/>
      <c r="O26" s="28"/>
      <c r="P26" s="28"/>
      <c r="Q26" s="28"/>
    </row>
    <row r="27" spans="1:17" x14ac:dyDescent="0.25">
      <c r="A27" s="25">
        <v>3</v>
      </c>
      <c r="B27" s="21" t="s">
        <v>36</v>
      </c>
      <c r="G27" s="26">
        <v>0</v>
      </c>
      <c r="H27" s="26">
        <v>0</v>
      </c>
      <c r="I27" s="26">
        <f t="shared" si="1"/>
        <v>0</v>
      </c>
      <c r="J27" s="26">
        <f t="shared" si="2"/>
        <v>0</v>
      </c>
      <c r="K27" s="26">
        <v>0</v>
      </c>
      <c r="L27" s="26">
        <v>0</v>
      </c>
      <c r="M27" s="26"/>
      <c r="N27" s="26"/>
      <c r="O27" s="26"/>
      <c r="P27" s="26"/>
      <c r="Q27" s="26"/>
    </row>
    <row r="28" spans="1:17" x14ac:dyDescent="0.25">
      <c r="A28" s="25"/>
      <c r="B28" s="21" t="s">
        <v>37</v>
      </c>
      <c r="C28" s="21">
        <v>1</v>
      </c>
      <c r="D28" s="21">
        <v>525000</v>
      </c>
      <c r="E28" s="21">
        <v>0</v>
      </c>
      <c r="F28" s="21">
        <v>0</v>
      </c>
      <c r="G28" s="26">
        <v>0</v>
      </c>
      <c r="H28" s="26">
        <v>0</v>
      </c>
      <c r="I28" s="26">
        <f t="shared" si="1"/>
        <v>0</v>
      </c>
      <c r="J28" s="26">
        <f t="shared" si="2"/>
        <v>0</v>
      </c>
      <c r="K28" s="26">
        <v>0</v>
      </c>
      <c r="L28" s="26">
        <v>0</v>
      </c>
      <c r="M28" s="26"/>
      <c r="N28" s="26"/>
      <c r="O28" s="26"/>
      <c r="P28" s="26"/>
      <c r="Q28" s="26"/>
    </row>
    <row r="29" spans="1:17" x14ac:dyDescent="0.25">
      <c r="A29" s="25"/>
      <c r="B29" s="21" t="s">
        <v>145</v>
      </c>
      <c r="C29" s="21">
        <v>0</v>
      </c>
      <c r="D29" s="21">
        <v>0</v>
      </c>
      <c r="E29" s="21">
        <v>0</v>
      </c>
      <c r="F29" s="21">
        <v>150000</v>
      </c>
      <c r="G29" s="26">
        <v>0</v>
      </c>
      <c r="H29" s="26">
        <v>0</v>
      </c>
      <c r="I29" s="26">
        <f t="shared" si="1"/>
        <v>0</v>
      </c>
      <c r="J29" s="26">
        <f t="shared" si="2"/>
        <v>150000</v>
      </c>
      <c r="K29" s="26">
        <v>0</v>
      </c>
      <c r="L29" s="26">
        <v>150000</v>
      </c>
      <c r="M29" s="26"/>
      <c r="N29" s="26"/>
      <c r="O29" s="26"/>
      <c r="P29" s="26"/>
      <c r="Q29" s="26"/>
    </row>
    <row r="30" spans="1:17" x14ac:dyDescent="0.25">
      <c r="A30" s="25"/>
      <c r="B30" s="21" t="s">
        <v>38</v>
      </c>
      <c r="C30" s="21">
        <v>0</v>
      </c>
      <c r="D30" s="21">
        <v>100000</v>
      </c>
      <c r="E30" s="21">
        <v>0</v>
      </c>
      <c r="F30" s="21">
        <v>0</v>
      </c>
      <c r="G30" s="26">
        <v>0</v>
      </c>
      <c r="H30" s="26">
        <v>0</v>
      </c>
      <c r="I30" s="26">
        <f t="shared" si="1"/>
        <v>0</v>
      </c>
      <c r="J30" s="26">
        <f t="shared" si="2"/>
        <v>0</v>
      </c>
      <c r="K30" s="26">
        <v>0</v>
      </c>
      <c r="L30" s="26">
        <v>0</v>
      </c>
      <c r="M30" s="26"/>
      <c r="N30" s="26"/>
      <c r="O30" s="26"/>
      <c r="P30" s="26"/>
      <c r="Q30" s="26"/>
    </row>
    <row r="31" spans="1:17" x14ac:dyDescent="0.25">
      <c r="A31" s="25"/>
      <c r="B31" s="21" t="s">
        <v>39</v>
      </c>
      <c r="C31" s="21">
        <v>0</v>
      </c>
      <c r="D31" s="21">
        <v>150000</v>
      </c>
      <c r="E31" s="21">
        <v>0</v>
      </c>
      <c r="F31" s="21">
        <v>150000</v>
      </c>
      <c r="G31" s="26">
        <v>0</v>
      </c>
      <c r="H31" s="26">
        <v>0</v>
      </c>
      <c r="I31" s="26">
        <f t="shared" si="1"/>
        <v>0</v>
      </c>
      <c r="J31" s="26">
        <f t="shared" si="2"/>
        <v>150000</v>
      </c>
      <c r="K31" s="26">
        <v>0</v>
      </c>
      <c r="L31" s="26">
        <v>150000</v>
      </c>
      <c r="M31" s="26"/>
      <c r="N31" s="26"/>
      <c r="O31" s="26"/>
      <c r="P31" s="26"/>
      <c r="Q31" s="26"/>
    </row>
    <row r="32" spans="1:17" x14ac:dyDescent="0.25">
      <c r="A32" s="25"/>
      <c r="B32" s="21" t="s">
        <v>144</v>
      </c>
      <c r="C32" s="21">
        <v>0</v>
      </c>
      <c r="D32" s="21">
        <v>0</v>
      </c>
      <c r="E32" s="21">
        <v>1</v>
      </c>
      <c r="F32" s="21">
        <v>100000</v>
      </c>
      <c r="G32" s="26">
        <v>0</v>
      </c>
      <c r="H32" s="26">
        <v>0</v>
      </c>
      <c r="I32" s="26">
        <f t="shared" si="1"/>
        <v>1</v>
      </c>
      <c r="J32" s="26">
        <f t="shared" si="2"/>
        <v>100000</v>
      </c>
      <c r="K32" s="26">
        <v>1</v>
      </c>
      <c r="L32" s="26">
        <v>100000</v>
      </c>
      <c r="M32" s="26"/>
      <c r="N32" s="26"/>
      <c r="O32" s="26"/>
      <c r="P32" s="26"/>
      <c r="Q32" s="26"/>
    </row>
    <row r="33" spans="1:17" x14ac:dyDescent="0.25">
      <c r="A33" s="25"/>
      <c r="B33" s="21" t="s">
        <v>40</v>
      </c>
      <c r="C33" s="21">
        <v>1</v>
      </c>
      <c r="D33" s="21">
        <v>100000</v>
      </c>
      <c r="E33" s="21">
        <v>0</v>
      </c>
      <c r="F33" s="21">
        <v>0</v>
      </c>
      <c r="G33" s="26">
        <v>0</v>
      </c>
      <c r="H33" s="26">
        <v>0</v>
      </c>
      <c r="I33" s="26">
        <f t="shared" si="1"/>
        <v>0</v>
      </c>
      <c r="J33" s="26">
        <f t="shared" si="2"/>
        <v>0</v>
      </c>
      <c r="K33" s="26">
        <v>0</v>
      </c>
      <c r="L33" s="26">
        <v>0</v>
      </c>
      <c r="M33" s="26"/>
      <c r="N33" s="26"/>
      <c r="O33" s="26"/>
      <c r="P33" s="26"/>
      <c r="Q33" s="26"/>
    </row>
    <row r="34" spans="1:17" s="23" customFormat="1" ht="14.25" x14ac:dyDescent="0.25">
      <c r="A34" s="27"/>
      <c r="B34" s="23" t="s">
        <v>41</v>
      </c>
      <c r="C34" s="23">
        <f>SUM(C28:C33)</f>
        <v>2</v>
      </c>
      <c r="D34" s="23">
        <f t="shared" ref="D34:L34" si="10">SUM(D28:D33)</f>
        <v>875000</v>
      </c>
      <c r="E34" s="23">
        <f t="shared" si="10"/>
        <v>1</v>
      </c>
      <c r="F34" s="23">
        <f t="shared" si="10"/>
        <v>400000</v>
      </c>
      <c r="G34" s="23">
        <f t="shared" si="10"/>
        <v>0</v>
      </c>
      <c r="H34" s="23">
        <f t="shared" si="10"/>
        <v>0</v>
      </c>
      <c r="I34" s="23">
        <f t="shared" si="10"/>
        <v>1</v>
      </c>
      <c r="J34" s="23">
        <f t="shared" si="10"/>
        <v>400000</v>
      </c>
      <c r="K34" s="23">
        <f t="shared" si="10"/>
        <v>1</v>
      </c>
      <c r="L34" s="23">
        <f t="shared" si="10"/>
        <v>400000</v>
      </c>
      <c r="M34" s="28"/>
      <c r="N34" s="28"/>
      <c r="O34" s="28"/>
      <c r="P34" s="28"/>
      <c r="Q34" s="28"/>
    </row>
    <row r="35" spans="1:17" x14ac:dyDescent="0.25">
      <c r="A35" s="25">
        <v>4</v>
      </c>
      <c r="B35" s="21" t="s">
        <v>42</v>
      </c>
      <c r="E35" s="21">
        <v>0</v>
      </c>
      <c r="F35" s="21">
        <v>0</v>
      </c>
      <c r="G35" s="26">
        <v>0</v>
      </c>
      <c r="H35" s="26">
        <v>0</v>
      </c>
      <c r="I35" s="26">
        <f t="shared" si="1"/>
        <v>0</v>
      </c>
      <c r="J35" s="26">
        <f t="shared" si="2"/>
        <v>0</v>
      </c>
      <c r="K35" s="26">
        <v>0</v>
      </c>
      <c r="L35" s="26">
        <v>0</v>
      </c>
      <c r="M35" s="26"/>
      <c r="N35" s="26"/>
      <c r="O35" s="26"/>
      <c r="P35" s="26"/>
      <c r="Q35" s="26"/>
    </row>
    <row r="36" spans="1:17" ht="30" x14ac:dyDescent="0.25">
      <c r="A36" s="25"/>
      <c r="B36" s="21" t="s">
        <v>43</v>
      </c>
      <c r="C36" s="21">
        <v>3</v>
      </c>
      <c r="D36" s="21">
        <v>90000</v>
      </c>
      <c r="E36" s="21">
        <v>0</v>
      </c>
      <c r="F36" s="21">
        <v>0</v>
      </c>
      <c r="G36" s="26">
        <v>0</v>
      </c>
      <c r="H36" s="26">
        <v>0</v>
      </c>
      <c r="I36" s="26">
        <f t="shared" si="1"/>
        <v>0</v>
      </c>
      <c r="J36" s="26">
        <f t="shared" si="2"/>
        <v>0</v>
      </c>
      <c r="K36" s="26">
        <v>0</v>
      </c>
      <c r="L36" s="26">
        <v>0</v>
      </c>
      <c r="M36" s="26"/>
      <c r="N36" s="26"/>
      <c r="O36" s="26"/>
      <c r="P36" s="26"/>
      <c r="Q36" s="26"/>
    </row>
    <row r="37" spans="1:17" x14ac:dyDescent="0.25">
      <c r="A37" s="25"/>
      <c r="B37" s="21" t="s">
        <v>44</v>
      </c>
      <c r="C37" s="21">
        <v>1</v>
      </c>
      <c r="D37" s="21">
        <v>80000</v>
      </c>
      <c r="E37" s="21">
        <v>0</v>
      </c>
      <c r="F37" s="21">
        <v>0</v>
      </c>
      <c r="G37" s="26">
        <v>0</v>
      </c>
      <c r="H37" s="26">
        <v>0</v>
      </c>
      <c r="I37" s="26">
        <f t="shared" si="1"/>
        <v>0</v>
      </c>
      <c r="J37" s="26">
        <f t="shared" si="2"/>
        <v>0</v>
      </c>
      <c r="K37" s="26">
        <v>0</v>
      </c>
      <c r="L37" s="26">
        <v>0</v>
      </c>
      <c r="M37" s="26"/>
      <c r="N37" s="26"/>
      <c r="O37" s="26"/>
      <c r="P37" s="26"/>
      <c r="Q37" s="26"/>
    </row>
    <row r="38" spans="1:17" x14ac:dyDescent="0.25">
      <c r="A38" s="25">
        <v>5</v>
      </c>
      <c r="B38" s="21" t="s">
        <v>45</v>
      </c>
      <c r="D38" s="21">
        <v>592000</v>
      </c>
      <c r="E38" s="21">
        <v>0</v>
      </c>
      <c r="F38" s="21">
        <v>0</v>
      </c>
      <c r="G38" s="26">
        <v>0</v>
      </c>
      <c r="H38" s="26">
        <v>0</v>
      </c>
      <c r="I38" s="26">
        <f t="shared" si="1"/>
        <v>0</v>
      </c>
      <c r="J38" s="26">
        <f t="shared" si="2"/>
        <v>0</v>
      </c>
      <c r="K38" s="26">
        <v>0</v>
      </c>
      <c r="L38" s="26">
        <v>0</v>
      </c>
      <c r="M38" s="26"/>
      <c r="N38" s="26"/>
      <c r="O38" s="26"/>
      <c r="P38" s="26"/>
      <c r="Q38" s="26"/>
    </row>
    <row r="39" spans="1:17" s="23" customFormat="1" ht="14.25" x14ac:dyDescent="0.25">
      <c r="A39" s="27"/>
      <c r="B39" s="23" t="s">
        <v>46</v>
      </c>
      <c r="C39" s="23">
        <f t="shared" ref="C39:D39" si="11">C6+C10+C12+C14+C16+C18+C19+C20+C21+C26+C34+C36+C37+C38+C8</f>
        <v>636</v>
      </c>
      <c r="D39" s="23">
        <f t="shared" si="11"/>
        <v>5473100</v>
      </c>
      <c r="E39" s="23">
        <f>E6+E10+E12+E14+E16+E18+E20+E21+E26+E34+E36+E37+E38+E8</f>
        <v>134</v>
      </c>
      <c r="F39" s="23">
        <f>F6+F10+F12+F14+F16+F18+F20+F21+F26+F34+F36+F37+F38+F8</f>
        <v>1900680</v>
      </c>
      <c r="G39" s="23">
        <f t="shared" ref="G39:J39" si="12">G6+G10+G12+G14+G16+G18+G20+G21+G26+G34+G36+G37+G38+G8</f>
        <v>0</v>
      </c>
      <c r="H39" s="23">
        <f t="shared" si="12"/>
        <v>0</v>
      </c>
      <c r="I39" s="23">
        <f t="shared" si="12"/>
        <v>134</v>
      </c>
      <c r="J39" s="23">
        <f t="shared" si="12"/>
        <v>1900680</v>
      </c>
      <c r="K39" s="23">
        <f t="shared" ref="K39" si="13">K6+K10+K12+K14+K16+K18+K20+K21+K26+K34+K36+K37+K38+K8</f>
        <v>134</v>
      </c>
      <c r="L39" s="23">
        <f t="shared" ref="L39" si="14">L6+L10+L12+L14+L16+L18+L20+L21+L26+L34+L36+L37+L38+L8</f>
        <v>1900680</v>
      </c>
      <c r="M39" s="28"/>
      <c r="N39" s="28"/>
      <c r="O39" s="28"/>
      <c r="P39" s="28"/>
      <c r="Q39" s="28"/>
    </row>
    <row r="40" spans="1:17" x14ac:dyDescent="0.25">
      <c r="A40" s="25">
        <v>6</v>
      </c>
      <c r="B40" s="21" t="s">
        <v>146</v>
      </c>
      <c r="C40" s="21">
        <v>0</v>
      </c>
      <c r="D40" s="21">
        <v>0</v>
      </c>
      <c r="E40" s="21">
        <v>0</v>
      </c>
      <c r="F40" s="21">
        <v>200000</v>
      </c>
      <c r="G40" s="26">
        <v>0</v>
      </c>
      <c r="H40" s="26">
        <v>0</v>
      </c>
      <c r="I40" s="26">
        <f t="shared" si="1"/>
        <v>0</v>
      </c>
      <c r="J40" s="26">
        <f t="shared" si="2"/>
        <v>200000</v>
      </c>
      <c r="K40" s="26">
        <v>0</v>
      </c>
      <c r="L40" s="26">
        <v>200000</v>
      </c>
      <c r="M40" s="26"/>
      <c r="N40" s="26"/>
      <c r="O40" s="26"/>
      <c r="P40" s="26"/>
      <c r="Q40" s="26"/>
    </row>
    <row r="41" spans="1:17" x14ac:dyDescent="0.25">
      <c r="A41" s="25">
        <v>7</v>
      </c>
      <c r="B41" s="21" t="s">
        <v>47</v>
      </c>
      <c r="C41" s="21">
        <v>0</v>
      </c>
      <c r="D41" s="21">
        <v>240000</v>
      </c>
      <c r="E41" s="21">
        <v>0</v>
      </c>
      <c r="F41" s="21">
        <v>100000</v>
      </c>
      <c r="G41" s="26">
        <v>0</v>
      </c>
      <c r="H41" s="26">
        <v>0</v>
      </c>
      <c r="I41" s="26">
        <f t="shared" si="1"/>
        <v>0</v>
      </c>
      <c r="J41" s="26">
        <f t="shared" si="2"/>
        <v>100000</v>
      </c>
      <c r="K41" s="26">
        <v>0</v>
      </c>
      <c r="L41" s="26">
        <v>100000</v>
      </c>
      <c r="M41" s="26"/>
      <c r="N41" s="26"/>
      <c r="O41" s="26"/>
      <c r="P41" s="26"/>
      <c r="Q41" s="26"/>
    </row>
    <row r="42" spans="1:17" s="23" customFormat="1" ht="14.25" x14ac:dyDescent="0.25">
      <c r="A42" s="27"/>
      <c r="B42" s="23" t="s">
        <v>48</v>
      </c>
      <c r="C42" s="23">
        <f>C39+C41+C40</f>
        <v>636</v>
      </c>
      <c r="D42" s="23">
        <f t="shared" ref="D42:E42" si="15">D39+D41+D40</f>
        <v>5713100</v>
      </c>
      <c r="E42" s="23">
        <f t="shared" si="15"/>
        <v>134</v>
      </c>
      <c r="F42" s="23">
        <f>F39+F41+F40</f>
        <v>2200680</v>
      </c>
      <c r="G42" s="23">
        <f t="shared" ref="G42:J42" si="16">G39+G41+G40</f>
        <v>0</v>
      </c>
      <c r="H42" s="23">
        <f t="shared" si="16"/>
        <v>0</v>
      </c>
      <c r="I42" s="23">
        <f t="shared" si="16"/>
        <v>134</v>
      </c>
      <c r="J42" s="23">
        <f t="shared" si="16"/>
        <v>2200680</v>
      </c>
      <c r="K42" s="23">
        <f t="shared" ref="K42:L42" si="17">K39+K41+K40</f>
        <v>134</v>
      </c>
      <c r="L42" s="23">
        <f t="shared" si="17"/>
        <v>2200680</v>
      </c>
      <c r="M42" s="28"/>
      <c r="N42" s="28"/>
      <c r="O42" s="28"/>
      <c r="P42" s="28"/>
      <c r="Q42" s="28"/>
    </row>
    <row r="43" spans="1:17" x14ac:dyDescent="0.25">
      <c r="A43" s="25"/>
    </row>
    <row r="44" spans="1:17" x14ac:dyDescent="0.25">
      <c r="A44" s="25"/>
    </row>
    <row r="45" spans="1:17" x14ac:dyDescent="0.25">
      <c r="A45" s="25"/>
    </row>
    <row r="46" spans="1:17" x14ac:dyDescent="0.25">
      <c r="A46" s="25"/>
    </row>
    <row r="47" spans="1:17" x14ac:dyDescent="0.25">
      <c r="A47" s="25"/>
    </row>
    <row r="48" spans="1:17" x14ac:dyDescent="0.25">
      <c r="A48" s="25"/>
    </row>
    <row r="49" spans="1:17" x14ac:dyDescent="0.25">
      <c r="A49" s="25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</row>
    <row r="50" spans="1:17" x14ac:dyDescent="0.25">
      <c r="A50" s="25"/>
    </row>
    <row r="51" spans="1:17" x14ac:dyDescent="0.25">
      <c r="A51" s="25"/>
    </row>
    <row r="52" spans="1:17" x14ac:dyDescent="0.25">
      <c r="A52" s="25"/>
    </row>
    <row r="53" spans="1:17" x14ac:dyDescent="0.25">
      <c r="A53" s="25"/>
    </row>
    <row r="54" spans="1:17" x14ac:dyDescent="0.25">
      <c r="A54" s="25"/>
    </row>
    <row r="55" spans="1:17" x14ac:dyDescent="0.25">
      <c r="A55" s="24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</row>
    <row r="56" spans="1:17" x14ac:dyDescent="0.25">
      <c r="A56" s="24"/>
    </row>
    <row r="57" spans="1:17" x14ac:dyDescent="0.25">
      <c r="A57" s="25"/>
      <c r="E57" s="25"/>
    </row>
    <row r="58" spans="1:17" x14ac:dyDescent="0.25">
      <c r="A58" s="25"/>
      <c r="E58" s="25"/>
    </row>
    <row r="59" spans="1:17" x14ac:dyDescent="0.25">
      <c r="A59" s="25"/>
      <c r="E59" s="25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</row>
    <row r="60" spans="1:17" x14ac:dyDescent="0.25">
      <c r="A60" s="25"/>
      <c r="E60" s="25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</row>
    <row r="61" spans="1:17" x14ac:dyDescent="0.25">
      <c r="A61" s="25"/>
      <c r="E61" s="25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</row>
    <row r="62" spans="1:17" x14ac:dyDescent="0.25">
      <c r="A62" s="25"/>
      <c r="E62" s="25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</row>
    <row r="63" spans="1:17" x14ac:dyDescent="0.25">
      <c r="A63" s="25"/>
      <c r="E63" s="25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</row>
    <row r="64" spans="1:17" x14ac:dyDescent="0.25">
      <c r="A64" s="25"/>
      <c r="E64" s="25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</row>
    <row r="65" spans="1:21" x14ac:dyDescent="0.25">
      <c r="A65" s="25"/>
      <c r="E65" s="25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</row>
    <row r="66" spans="1:21" x14ac:dyDescent="0.25">
      <c r="A66" s="25"/>
      <c r="E66" s="25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</row>
    <row r="67" spans="1:21" x14ac:dyDescent="0.25">
      <c r="A67" s="25"/>
      <c r="E67" s="25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</row>
    <row r="68" spans="1:21" x14ac:dyDescent="0.25">
      <c r="A68" s="25"/>
      <c r="E68" s="25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</row>
    <row r="69" spans="1:21" x14ac:dyDescent="0.25">
      <c r="A69" s="24"/>
      <c r="E69" s="25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</row>
    <row r="70" spans="1:21" x14ac:dyDescent="0.25">
      <c r="A70" s="24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</row>
    <row r="71" spans="1:21" x14ac:dyDescent="0.25">
      <c r="A71" s="24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</row>
    <row r="72" spans="1:21" x14ac:dyDescent="0.25">
      <c r="A72" s="24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</row>
    <row r="73" spans="1:21" x14ac:dyDescent="0.25">
      <c r="A73" s="24"/>
    </row>
    <row r="74" spans="1:21" x14ac:dyDescent="0.25">
      <c r="A74" s="24"/>
    </row>
    <row r="75" spans="1:21" x14ac:dyDescent="0.25">
      <c r="A75" s="24"/>
    </row>
    <row r="76" spans="1:21" x14ac:dyDescent="0.25">
      <c r="A76" s="24"/>
    </row>
    <row r="77" spans="1:21" x14ac:dyDescent="0.25">
      <c r="A77" s="24"/>
    </row>
    <row r="78" spans="1:21" x14ac:dyDescent="0.25">
      <c r="A78" s="24"/>
    </row>
    <row r="79" spans="1:21" x14ac:dyDescent="0.25">
      <c r="A79" s="24"/>
    </row>
    <row r="80" spans="1:21" s="30" customFormat="1" x14ac:dyDescent="0.25">
      <c r="A80" s="32"/>
      <c r="B80" s="33"/>
      <c r="C80" s="33"/>
      <c r="D80" s="33"/>
      <c r="T80" s="21"/>
      <c r="U80" s="21"/>
    </row>
    <row r="81" spans="1:24" x14ac:dyDescent="0.25">
      <c r="A81" s="24"/>
    </row>
    <row r="82" spans="1:24" x14ac:dyDescent="0.25">
      <c r="A82" s="24"/>
      <c r="E82" s="24"/>
    </row>
    <row r="83" spans="1:24" x14ac:dyDescent="0.25">
      <c r="A83" s="24"/>
      <c r="E83" s="24"/>
    </row>
    <row r="84" spans="1:24" x14ac:dyDescent="0.25">
      <c r="A84" s="34"/>
      <c r="B84" s="33"/>
      <c r="C84" s="33"/>
      <c r="D84" s="33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1:24" x14ac:dyDescent="0.25">
      <c r="A85" s="34"/>
      <c r="B85" s="33"/>
      <c r="C85" s="33"/>
      <c r="D85" s="33"/>
      <c r="E85" s="32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1:24" x14ac:dyDescent="0.25">
      <c r="A86" s="34"/>
      <c r="B86" s="33"/>
      <c r="C86" s="33"/>
      <c r="D86" s="33"/>
      <c r="E86" s="32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1:24" x14ac:dyDescent="0.25">
      <c r="A87" s="24"/>
      <c r="B87" s="34"/>
      <c r="C87" s="34"/>
      <c r="D87" s="3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 t="e">
        <f>#REF!+X6+X10+X49+X54+#REF!+X55+X69+X70+X79+X80+X81+X82+X83+X84+X85+X86</f>
        <v>#REF!</v>
      </c>
    </row>
    <row r="88" spans="1:24" x14ac:dyDescent="0.25">
      <c r="A88" s="24"/>
      <c r="E88" s="24"/>
    </row>
    <row r="89" spans="1:24" x14ac:dyDescent="0.25">
      <c r="A89" s="24"/>
    </row>
    <row r="90" spans="1:24" x14ac:dyDescent="0.25">
      <c r="A90" s="24"/>
    </row>
    <row r="91" spans="1:24" x14ac:dyDescent="0.25">
      <c r="A91" s="24"/>
    </row>
    <row r="92" spans="1:24" x14ac:dyDescent="0.25">
      <c r="A92" s="24"/>
    </row>
    <row r="93" spans="1:24" x14ac:dyDescent="0.25">
      <c r="A93" s="24"/>
    </row>
    <row r="94" spans="1:24" x14ac:dyDescent="0.25">
      <c r="A94" s="24"/>
    </row>
    <row r="95" spans="1:24" x14ac:dyDescent="0.25">
      <c r="A95" s="24"/>
    </row>
  </sheetData>
  <mergeCells count="8">
    <mergeCell ref="T2:U2"/>
    <mergeCell ref="A1:S1"/>
    <mergeCell ref="C2:D2"/>
    <mergeCell ref="E2:F2"/>
    <mergeCell ref="R2:S2"/>
    <mergeCell ref="G2:H2"/>
    <mergeCell ref="I2:J2"/>
    <mergeCell ref="K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tabSelected="1" topLeftCell="C1" workbookViewId="0">
      <selection activeCell="R3" sqref="R3"/>
    </sheetView>
  </sheetViews>
  <sheetFormatPr defaultRowHeight="12.75" x14ac:dyDescent="0.25"/>
  <cols>
    <col min="1" max="1" width="3.28515625" style="19" customWidth="1"/>
    <col min="2" max="2" width="35.42578125" style="19" customWidth="1"/>
    <col min="3" max="3" width="10.7109375" style="19" customWidth="1"/>
    <col min="4" max="4" width="4" style="19" bestFit="1" customWidth="1"/>
    <col min="5" max="5" width="9.140625" style="19"/>
    <col min="6" max="6" width="4" style="19" bestFit="1" customWidth="1"/>
    <col min="7" max="7" width="10.7109375" style="19" customWidth="1"/>
    <col min="8" max="8" width="4.85546875" style="19" customWidth="1"/>
    <col min="9" max="9" width="10.7109375" style="19" customWidth="1"/>
    <col min="10" max="10" width="5.42578125" style="19" customWidth="1"/>
    <col min="11" max="11" width="8" style="19" bestFit="1" customWidth="1"/>
    <col min="12" max="13" width="8" style="19" customWidth="1"/>
    <col min="14" max="14" width="5.7109375" style="19" customWidth="1"/>
    <col min="15" max="15" width="9.140625" style="19"/>
    <col min="16" max="16" width="7" style="19" customWidth="1"/>
    <col min="17" max="17" width="13" style="19" customWidth="1"/>
    <col min="18" max="16384" width="9.140625" style="19"/>
  </cols>
  <sheetData>
    <row r="1" spans="1:23" ht="17.25" customHeight="1" x14ac:dyDescent="0.25">
      <c r="A1" s="55" t="s">
        <v>141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1"/>
      <c r="U1" s="1"/>
      <c r="V1" s="1"/>
      <c r="W1" s="1"/>
    </row>
    <row r="2" spans="1:23" s="1" customFormat="1" ht="56.25" customHeight="1" x14ac:dyDescent="0.25">
      <c r="A2" s="41" t="s">
        <v>0</v>
      </c>
      <c r="B2" s="41" t="s">
        <v>1</v>
      </c>
      <c r="C2" s="41" t="s">
        <v>101</v>
      </c>
      <c r="D2" s="55" t="s">
        <v>3</v>
      </c>
      <c r="E2" s="55"/>
      <c r="F2" s="55" t="s">
        <v>4</v>
      </c>
      <c r="G2" s="55"/>
      <c r="H2" s="55" t="s">
        <v>156</v>
      </c>
      <c r="I2" s="55"/>
      <c r="J2" s="55" t="s">
        <v>157</v>
      </c>
      <c r="K2" s="55"/>
      <c r="L2" s="55" t="s">
        <v>158</v>
      </c>
      <c r="M2" s="55"/>
      <c r="N2" s="55" t="s">
        <v>159</v>
      </c>
      <c r="O2" s="55"/>
      <c r="P2" s="56" t="s">
        <v>162</v>
      </c>
      <c r="Q2" s="56"/>
      <c r="R2" s="54" t="s">
        <v>164</v>
      </c>
      <c r="S2" s="54"/>
    </row>
    <row r="3" spans="1:23" x14ac:dyDescent="0.25">
      <c r="A3" s="41"/>
      <c r="B3" s="42"/>
      <c r="C3" s="42"/>
      <c r="D3" s="41" t="s">
        <v>5</v>
      </c>
      <c r="E3" s="41" t="s">
        <v>6</v>
      </c>
      <c r="F3" s="41" t="s">
        <v>5</v>
      </c>
      <c r="G3" s="41" t="s">
        <v>7</v>
      </c>
      <c r="H3" s="41" t="s">
        <v>5</v>
      </c>
      <c r="I3" s="41" t="s">
        <v>7</v>
      </c>
      <c r="J3" s="41" t="s">
        <v>5</v>
      </c>
      <c r="K3" s="41" t="s">
        <v>7</v>
      </c>
      <c r="L3" s="41" t="s">
        <v>5</v>
      </c>
      <c r="M3" s="41" t="s">
        <v>7</v>
      </c>
      <c r="N3" s="41" t="s">
        <v>5</v>
      </c>
      <c r="O3" s="41" t="s">
        <v>7</v>
      </c>
      <c r="P3" s="41" t="s">
        <v>5</v>
      </c>
      <c r="Q3" s="41" t="s">
        <v>7</v>
      </c>
      <c r="R3" s="49" t="s">
        <v>5</v>
      </c>
      <c r="S3" s="49" t="s">
        <v>7</v>
      </c>
    </row>
    <row r="4" spans="1:23" s="1" customFormat="1" ht="25.5" x14ac:dyDescent="0.25">
      <c r="A4" s="41">
        <v>1</v>
      </c>
      <c r="B4" s="42" t="s">
        <v>51</v>
      </c>
      <c r="C4" s="42"/>
      <c r="D4" s="43">
        <v>0</v>
      </c>
      <c r="E4" s="43">
        <v>525000</v>
      </c>
      <c r="F4" s="43">
        <v>0</v>
      </c>
      <c r="G4" s="43">
        <v>0</v>
      </c>
      <c r="H4" s="44">
        <f>D4-F4</f>
        <v>0</v>
      </c>
      <c r="I4" s="44">
        <f>E4-G4</f>
        <v>525000</v>
      </c>
      <c r="J4" s="44">
        <v>2</v>
      </c>
      <c r="K4" s="44">
        <v>955875</v>
      </c>
      <c r="L4" s="44">
        <v>0</v>
      </c>
      <c r="M4" s="44">
        <v>0</v>
      </c>
      <c r="N4" s="42">
        <v>0</v>
      </c>
      <c r="O4" s="42">
        <v>0</v>
      </c>
      <c r="P4" s="42">
        <v>0</v>
      </c>
      <c r="Q4" s="42">
        <v>200000</v>
      </c>
      <c r="R4" s="50">
        <f>F4+H4+J4+L4+N4+P4</f>
        <v>2</v>
      </c>
      <c r="S4" s="50">
        <f>G4+I4+K4+M4+O4+Q4</f>
        <v>1680875</v>
      </c>
    </row>
    <row r="5" spans="1:23" s="1" customFormat="1" x14ac:dyDescent="0.25">
      <c r="A5" s="41"/>
      <c r="B5" s="42" t="s">
        <v>52</v>
      </c>
      <c r="C5" s="42"/>
      <c r="D5" s="43">
        <f t="shared" ref="D5:Q5" si="0">SUM(D4)</f>
        <v>0</v>
      </c>
      <c r="E5" s="43">
        <f t="shared" si="0"/>
        <v>525000</v>
      </c>
      <c r="F5" s="43">
        <f t="shared" si="0"/>
        <v>0</v>
      </c>
      <c r="G5" s="43">
        <f t="shared" si="0"/>
        <v>0</v>
      </c>
      <c r="H5" s="43">
        <f t="shared" si="0"/>
        <v>0</v>
      </c>
      <c r="I5" s="43">
        <f t="shared" si="0"/>
        <v>525000</v>
      </c>
      <c r="J5" s="43">
        <f t="shared" si="0"/>
        <v>2</v>
      </c>
      <c r="K5" s="43">
        <f t="shared" si="0"/>
        <v>955875</v>
      </c>
      <c r="L5" s="43">
        <f t="shared" si="0"/>
        <v>0</v>
      </c>
      <c r="M5" s="43">
        <f t="shared" si="0"/>
        <v>0</v>
      </c>
      <c r="N5" s="43">
        <f t="shared" si="0"/>
        <v>0</v>
      </c>
      <c r="O5" s="43">
        <f t="shared" si="0"/>
        <v>0</v>
      </c>
      <c r="P5" s="43">
        <f t="shared" si="0"/>
        <v>0</v>
      </c>
      <c r="Q5" s="43">
        <f t="shared" si="0"/>
        <v>200000</v>
      </c>
      <c r="R5" s="50">
        <f t="shared" ref="R5:R63" si="1">F5+H5+J5+L5+N5+P5</f>
        <v>2</v>
      </c>
      <c r="S5" s="50">
        <f t="shared" ref="S5:S63" si="2">G5+I5+K5+M5+O5+Q5</f>
        <v>1680875</v>
      </c>
    </row>
    <row r="6" spans="1:23" x14ac:dyDescent="0.25">
      <c r="A6" s="41">
        <v>2</v>
      </c>
      <c r="B6" s="45" t="s">
        <v>53</v>
      </c>
      <c r="C6" s="45"/>
      <c r="D6" s="46">
        <v>0</v>
      </c>
      <c r="E6" s="46">
        <v>0</v>
      </c>
      <c r="F6" s="46">
        <v>0</v>
      </c>
      <c r="G6" s="46">
        <v>0</v>
      </c>
      <c r="H6" s="44">
        <f t="shared" ref="H6:H63" si="3">D6-F6</f>
        <v>0</v>
      </c>
      <c r="I6" s="44">
        <f t="shared" ref="I6:I63" si="4">E6-G6</f>
        <v>0</v>
      </c>
      <c r="J6" s="44">
        <v>0</v>
      </c>
      <c r="K6" s="45">
        <v>0</v>
      </c>
      <c r="L6" s="45">
        <v>0</v>
      </c>
      <c r="M6" s="45">
        <v>0</v>
      </c>
      <c r="N6" s="42">
        <v>0</v>
      </c>
      <c r="O6" s="42">
        <v>0</v>
      </c>
      <c r="P6" s="45"/>
      <c r="Q6" s="45"/>
      <c r="R6" s="50">
        <f t="shared" si="1"/>
        <v>0</v>
      </c>
      <c r="S6" s="50">
        <f t="shared" si="2"/>
        <v>0</v>
      </c>
    </row>
    <row r="7" spans="1:23" x14ac:dyDescent="0.25">
      <c r="A7" s="47" t="s">
        <v>9</v>
      </c>
      <c r="B7" s="45" t="s">
        <v>10</v>
      </c>
      <c r="C7" s="45"/>
      <c r="D7" s="46">
        <v>15</v>
      </c>
      <c r="E7" s="46">
        <v>351750</v>
      </c>
      <c r="F7" s="46">
        <v>0</v>
      </c>
      <c r="G7" s="46">
        <v>0</v>
      </c>
      <c r="H7" s="44">
        <f t="shared" si="3"/>
        <v>15</v>
      </c>
      <c r="I7" s="44">
        <f t="shared" si="4"/>
        <v>351750</v>
      </c>
      <c r="J7" s="44">
        <v>25</v>
      </c>
      <c r="K7" s="44">
        <v>586250</v>
      </c>
      <c r="L7" s="45">
        <v>0</v>
      </c>
      <c r="M7" s="45">
        <v>0</v>
      </c>
      <c r="N7" s="45">
        <v>56</v>
      </c>
      <c r="O7" s="45">
        <v>1030791</v>
      </c>
      <c r="P7" s="45">
        <v>48</v>
      </c>
      <c r="Q7" s="45">
        <v>1392000</v>
      </c>
      <c r="R7" s="50">
        <f t="shared" si="1"/>
        <v>144</v>
      </c>
      <c r="S7" s="50">
        <f t="shared" si="2"/>
        <v>3360791</v>
      </c>
    </row>
    <row r="8" spans="1:23" s="1" customFormat="1" x14ac:dyDescent="0.25">
      <c r="A8" s="44"/>
      <c r="B8" s="42" t="s">
        <v>11</v>
      </c>
      <c r="C8" s="42"/>
      <c r="D8" s="43">
        <f t="shared" ref="D8:Q8" si="5">SUM(D7)</f>
        <v>15</v>
      </c>
      <c r="E8" s="43">
        <f t="shared" si="5"/>
        <v>351750</v>
      </c>
      <c r="F8" s="43">
        <f t="shared" si="5"/>
        <v>0</v>
      </c>
      <c r="G8" s="43">
        <f t="shared" si="5"/>
        <v>0</v>
      </c>
      <c r="H8" s="43">
        <f t="shared" si="5"/>
        <v>15</v>
      </c>
      <c r="I8" s="43">
        <f t="shared" si="5"/>
        <v>351750</v>
      </c>
      <c r="J8" s="43">
        <f t="shared" si="5"/>
        <v>25</v>
      </c>
      <c r="K8" s="43">
        <f t="shared" si="5"/>
        <v>586250</v>
      </c>
      <c r="L8" s="43">
        <f t="shared" si="5"/>
        <v>0</v>
      </c>
      <c r="M8" s="43">
        <f t="shared" si="5"/>
        <v>0</v>
      </c>
      <c r="N8" s="43">
        <f t="shared" si="5"/>
        <v>56</v>
      </c>
      <c r="O8" s="43">
        <f t="shared" si="5"/>
        <v>1030791</v>
      </c>
      <c r="P8" s="43">
        <f t="shared" si="5"/>
        <v>48</v>
      </c>
      <c r="Q8" s="43">
        <f t="shared" si="5"/>
        <v>1392000</v>
      </c>
      <c r="R8" s="50">
        <f t="shared" si="1"/>
        <v>144</v>
      </c>
      <c r="S8" s="50">
        <f t="shared" si="2"/>
        <v>3360791</v>
      </c>
    </row>
    <row r="9" spans="1:23" x14ac:dyDescent="0.25">
      <c r="A9" s="47" t="s">
        <v>54</v>
      </c>
      <c r="B9" s="45" t="s">
        <v>55</v>
      </c>
      <c r="C9" s="45"/>
      <c r="D9" s="46">
        <v>180</v>
      </c>
      <c r="E9" s="46">
        <v>1228500</v>
      </c>
      <c r="F9" s="46">
        <v>0</v>
      </c>
      <c r="G9" s="46">
        <v>0</v>
      </c>
      <c r="H9" s="44">
        <f t="shared" si="3"/>
        <v>180</v>
      </c>
      <c r="I9" s="44">
        <f t="shared" si="4"/>
        <v>1228500</v>
      </c>
      <c r="J9" s="44">
        <v>170</v>
      </c>
      <c r="K9" s="44">
        <v>367250</v>
      </c>
      <c r="L9" s="45">
        <v>0</v>
      </c>
      <c r="M9" s="45">
        <v>0</v>
      </c>
      <c r="N9" s="45">
        <v>95</v>
      </c>
      <c r="O9" s="45">
        <v>208500</v>
      </c>
      <c r="P9" s="45">
        <v>111</v>
      </c>
      <c r="Q9" s="45">
        <v>471800</v>
      </c>
      <c r="R9" s="50">
        <f t="shared" si="1"/>
        <v>556</v>
      </c>
      <c r="S9" s="50">
        <f t="shared" si="2"/>
        <v>2276050</v>
      </c>
    </row>
    <row r="10" spans="1:23" x14ac:dyDescent="0.25">
      <c r="A10" s="47"/>
      <c r="B10" s="45" t="s">
        <v>56</v>
      </c>
      <c r="C10" s="45"/>
      <c r="D10" s="46">
        <v>0</v>
      </c>
      <c r="E10" s="46">
        <v>0</v>
      </c>
      <c r="F10" s="46">
        <v>0</v>
      </c>
      <c r="G10" s="46">
        <v>0</v>
      </c>
      <c r="H10" s="44">
        <f t="shared" si="3"/>
        <v>0</v>
      </c>
      <c r="I10" s="44">
        <f t="shared" si="4"/>
        <v>0</v>
      </c>
      <c r="J10" s="44">
        <v>0</v>
      </c>
      <c r="K10" s="44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50">
        <f t="shared" si="1"/>
        <v>0</v>
      </c>
      <c r="S10" s="50">
        <f t="shared" si="2"/>
        <v>0</v>
      </c>
    </row>
    <row r="11" spans="1:23" x14ac:dyDescent="0.25">
      <c r="A11" s="47"/>
      <c r="B11" s="45" t="s">
        <v>57</v>
      </c>
      <c r="C11" s="45"/>
      <c r="D11" s="46">
        <v>0</v>
      </c>
      <c r="E11" s="46">
        <v>0</v>
      </c>
      <c r="F11" s="46">
        <v>0</v>
      </c>
      <c r="G11" s="46">
        <v>0</v>
      </c>
      <c r="H11" s="44">
        <f t="shared" si="3"/>
        <v>0</v>
      </c>
      <c r="I11" s="44">
        <f t="shared" si="4"/>
        <v>0</v>
      </c>
      <c r="J11" s="44">
        <v>0</v>
      </c>
      <c r="K11" s="44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50">
        <f t="shared" si="1"/>
        <v>0</v>
      </c>
      <c r="S11" s="50">
        <f t="shared" si="2"/>
        <v>0</v>
      </c>
    </row>
    <row r="12" spans="1:23" s="1" customFormat="1" x14ac:dyDescent="0.25">
      <c r="A12" s="44"/>
      <c r="B12" s="42" t="s">
        <v>15</v>
      </c>
      <c r="C12" s="42"/>
      <c r="D12" s="43">
        <f t="shared" ref="D12:Q12" si="6">SUM(D9:D11)</f>
        <v>180</v>
      </c>
      <c r="E12" s="43">
        <f t="shared" si="6"/>
        <v>1228500</v>
      </c>
      <c r="F12" s="43">
        <f t="shared" si="6"/>
        <v>0</v>
      </c>
      <c r="G12" s="43">
        <f t="shared" si="6"/>
        <v>0</v>
      </c>
      <c r="H12" s="43">
        <f t="shared" si="6"/>
        <v>180</v>
      </c>
      <c r="I12" s="43">
        <f t="shared" si="6"/>
        <v>1228500</v>
      </c>
      <c r="J12" s="43">
        <f t="shared" si="6"/>
        <v>170</v>
      </c>
      <c r="K12" s="43">
        <f t="shared" si="6"/>
        <v>367250</v>
      </c>
      <c r="L12" s="43">
        <f t="shared" si="6"/>
        <v>0</v>
      </c>
      <c r="M12" s="43">
        <f t="shared" si="6"/>
        <v>0</v>
      </c>
      <c r="N12" s="43">
        <f t="shared" si="6"/>
        <v>95</v>
      </c>
      <c r="O12" s="43">
        <f t="shared" si="6"/>
        <v>208500</v>
      </c>
      <c r="P12" s="43">
        <f t="shared" si="6"/>
        <v>111</v>
      </c>
      <c r="Q12" s="43">
        <f t="shared" si="6"/>
        <v>471800</v>
      </c>
      <c r="R12" s="50">
        <f t="shared" si="1"/>
        <v>556</v>
      </c>
      <c r="S12" s="50">
        <f t="shared" si="2"/>
        <v>2276050</v>
      </c>
    </row>
    <row r="13" spans="1:23" x14ac:dyDescent="0.25">
      <c r="A13" s="47" t="s">
        <v>58</v>
      </c>
      <c r="B13" s="45" t="s">
        <v>153</v>
      </c>
      <c r="C13" s="45"/>
      <c r="D13" s="46">
        <v>25</v>
      </c>
      <c r="E13" s="46">
        <v>455000</v>
      </c>
      <c r="F13" s="43">
        <v>0</v>
      </c>
      <c r="G13" s="43">
        <v>0</v>
      </c>
      <c r="H13" s="44">
        <f t="shared" si="3"/>
        <v>25</v>
      </c>
      <c r="I13" s="44">
        <f t="shared" si="4"/>
        <v>455000</v>
      </c>
      <c r="J13" s="44">
        <v>25</v>
      </c>
      <c r="K13" s="44">
        <v>455000</v>
      </c>
      <c r="L13" s="45">
        <v>0</v>
      </c>
      <c r="M13" s="45">
        <v>0</v>
      </c>
      <c r="N13" s="45">
        <v>0</v>
      </c>
      <c r="O13" s="45">
        <v>0</v>
      </c>
      <c r="P13" s="45"/>
      <c r="Q13" s="45"/>
      <c r="R13" s="50">
        <f t="shared" si="1"/>
        <v>50</v>
      </c>
      <c r="S13" s="50">
        <f t="shared" si="2"/>
        <v>910000</v>
      </c>
    </row>
    <row r="14" spans="1:23" s="1" customFormat="1" x14ac:dyDescent="0.25">
      <c r="A14" s="44"/>
      <c r="B14" s="42" t="s">
        <v>59</v>
      </c>
      <c r="C14" s="42"/>
      <c r="D14" s="43">
        <f t="shared" ref="D14:I14" si="7">SUM(D13)</f>
        <v>25</v>
      </c>
      <c r="E14" s="43">
        <f t="shared" si="7"/>
        <v>455000</v>
      </c>
      <c r="F14" s="43">
        <f t="shared" si="7"/>
        <v>0</v>
      </c>
      <c r="G14" s="43">
        <f t="shared" si="7"/>
        <v>0</v>
      </c>
      <c r="H14" s="43">
        <f t="shared" si="7"/>
        <v>25</v>
      </c>
      <c r="I14" s="43">
        <f t="shared" si="7"/>
        <v>455000</v>
      </c>
      <c r="J14" s="43">
        <f t="shared" ref="J14:Q14" si="8">SUM(J13)</f>
        <v>25</v>
      </c>
      <c r="K14" s="43">
        <f t="shared" si="8"/>
        <v>455000</v>
      </c>
      <c r="L14" s="43">
        <f t="shared" si="8"/>
        <v>0</v>
      </c>
      <c r="M14" s="43">
        <f t="shared" si="8"/>
        <v>0</v>
      </c>
      <c r="N14" s="43">
        <f t="shared" si="8"/>
        <v>0</v>
      </c>
      <c r="O14" s="43">
        <f t="shared" si="8"/>
        <v>0</v>
      </c>
      <c r="P14" s="43">
        <f t="shared" si="8"/>
        <v>0</v>
      </c>
      <c r="Q14" s="43">
        <f t="shared" si="8"/>
        <v>0</v>
      </c>
      <c r="R14" s="50">
        <f t="shared" si="1"/>
        <v>50</v>
      </c>
      <c r="S14" s="50">
        <f t="shared" si="2"/>
        <v>910000</v>
      </c>
    </row>
    <row r="15" spans="1:23" s="1" customFormat="1" x14ac:dyDescent="0.25">
      <c r="A15" s="44"/>
      <c r="B15" s="42" t="s">
        <v>60</v>
      </c>
      <c r="C15" s="42"/>
      <c r="D15" s="43"/>
      <c r="E15" s="43"/>
      <c r="F15" s="43"/>
      <c r="G15" s="43"/>
      <c r="H15" s="44"/>
      <c r="I15" s="44"/>
      <c r="J15" s="44">
        <v>0</v>
      </c>
      <c r="K15" s="44">
        <v>0</v>
      </c>
      <c r="L15" s="45">
        <v>0</v>
      </c>
      <c r="M15" s="45">
        <v>0</v>
      </c>
      <c r="N15" s="45">
        <v>0</v>
      </c>
      <c r="O15" s="45">
        <v>0</v>
      </c>
      <c r="P15" s="42">
        <v>0</v>
      </c>
      <c r="Q15" s="42">
        <v>0</v>
      </c>
      <c r="R15" s="50">
        <f t="shared" si="1"/>
        <v>0</v>
      </c>
      <c r="S15" s="50">
        <f t="shared" si="2"/>
        <v>0</v>
      </c>
    </row>
    <row r="16" spans="1:23" s="1" customFormat="1" x14ac:dyDescent="0.25">
      <c r="A16" s="44"/>
      <c r="B16" s="42" t="s">
        <v>55</v>
      </c>
      <c r="C16" s="42"/>
      <c r="D16" s="43">
        <v>15</v>
      </c>
      <c r="E16" s="43">
        <v>54000</v>
      </c>
      <c r="F16" s="43">
        <v>0</v>
      </c>
      <c r="G16" s="43">
        <v>0</v>
      </c>
      <c r="H16" s="44">
        <f t="shared" si="3"/>
        <v>15</v>
      </c>
      <c r="I16" s="44">
        <f t="shared" si="4"/>
        <v>54000</v>
      </c>
      <c r="J16" s="44">
        <v>25</v>
      </c>
      <c r="K16" s="44">
        <v>27500</v>
      </c>
      <c r="L16" s="45">
        <v>0</v>
      </c>
      <c r="M16" s="45">
        <v>0</v>
      </c>
      <c r="N16" s="45">
        <v>0</v>
      </c>
      <c r="O16" s="45">
        <v>0</v>
      </c>
      <c r="P16" s="42">
        <v>0</v>
      </c>
      <c r="Q16" s="42">
        <v>0</v>
      </c>
      <c r="R16" s="50">
        <f t="shared" si="1"/>
        <v>40</v>
      </c>
      <c r="S16" s="50">
        <f t="shared" si="2"/>
        <v>81500</v>
      </c>
    </row>
    <row r="17" spans="1:19" s="1" customFormat="1" x14ac:dyDescent="0.25">
      <c r="A17" s="44"/>
      <c r="B17" s="42" t="s">
        <v>56</v>
      </c>
      <c r="C17" s="42"/>
      <c r="D17" s="43">
        <v>0</v>
      </c>
      <c r="E17" s="43">
        <v>0</v>
      </c>
      <c r="F17" s="43">
        <v>0</v>
      </c>
      <c r="G17" s="43">
        <v>0</v>
      </c>
      <c r="H17" s="44">
        <f t="shared" si="3"/>
        <v>0</v>
      </c>
      <c r="I17" s="44">
        <f t="shared" si="4"/>
        <v>0</v>
      </c>
      <c r="J17" s="44">
        <v>0</v>
      </c>
      <c r="K17" s="44">
        <v>0</v>
      </c>
      <c r="L17" s="45">
        <v>0</v>
      </c>
      <c r="M17" s="45">
        <v>0</v>
      </c>
      <c r="N17" s="45">
        <v>0</v>
      </c>
      <c r="O17" s="45">
        <v>0</v>
      </c>
      <c r="P17" s="42">
        <v>0</v>
      </c>
      <c r="Q17" s="42">
        <v>0</v>
      </c>
      <c r="R17" s="50">
        <f t="shared" si="1"/>
        <v>0</v>
      </c>
      <c r="S17" s="50">
        <f t="shared" si="2"/>
        <v>0</v>
      </c>
    </row>
    <row r="18" spans="1:19" s="1" customFormat="1" x14ac:dyDescent="0.25">
      <c r="A18" s="44"/>
      <c r="B18" s="42" t="s">
        <v>57</v>
      </c>
      <c r="C18" s="42"/>
      <c r="D18" s="43">
        <v>0</v>
      </c>
      <c r="E18" s="43">
        <v>0</v>
      </c>
      <c r="F18" s="43">
        <v>0</v>
      </c>
      <c r="G18" s="43">
        <v>0</v>
      </c>
      <c r="H18" s="44">
        <f t="shared" si="3"/>
        <v>0</v>
      </c>
      <c r="I18" s="44">
        <f t="shared" si="4"/>
        <v>0</v>
      </c>
      <c r="J18" s="44">
        <v>0</v>
      </c>
      <c r="K18" s="44">
        <v>0</v>
      </c>
      <c r="L18" s="45">
        <v>0</v>
      </c>
      <c r="M18" s="45">
        <v>0</v>
      </c>
      <c r="N18" s="45">
        <v>0</v>
      </c>
      <c r="O18" s="45">
        <v>0</v>
      </c>
      <c r="P18" s="42">
        <v>0</v>
      </c>
      <c r="Q18" s="42">
        <v>0</v>
      </c>
      <c r="R18" s="50">
        <f t="shared" si="1"/>
        <v>0</v>
      </c>
      <c r="S18" s="50">
        <f t="shared" si="2"/>
        <v>0</v>
      </c>
    </row>
    <row r="19" spans="1:19" s="1" customFormat="1" x14ac:dyDescent="0.25">
      <c r="A19" s="44"/>
      <c r="B19" s="42" t="s">
        <v>15</v>
      </c>
      <c r="C19" s="42"/>
      <c r="D19" s="43">
        <f t="shared" ref="D19:O19" si="9">SUM(D16:D18)</f>
        <v>15</v>
      </c>
      <c r="E19" s="43">
        <f t="shared" si="9"/>
        <v>54000</v>
      </c>
      <c r="F19" s="43">
        <f t="shared" si="9"/>
        <v>0</v>
      </c>
      <c r="G19" s="43">
        <f t="shared" si="9"/>
        <v>0</v>
      </c>
      <c r="H19" s="43">
        <f t="shared" si="9"/>
        <v>15</v>
      </c>
      <c r="I19" s="43">
        <f t="shared" si="9"/>
        <v>54000</v>
      </c>
      <c r="J19" s="43">
        <f t="shared" si="9"/>
        <v>25</v>
      </c>
      <c r="K19" s="43">
        <f t="shared" si="9"/>
        <v>27500</v>
      </c>
      <c r="L19" s="43">
        <f t="shared" si="9"/>
        <v>0</v>
      </c>
      <c r="M19" s="43">
        <f t="shared" si="9"/>
        <v>0</v>
      </c>
      <c r="N19" s="43">
        <f t="shared" si="9"/>
        <v>0</v>
      </c>
      <c r="O19" s="43">
        <f t="shared" si="9"/>
        <v>0</v>
      </c>
      <c r="P19" s="42">
        <v>0</v>
      </c>
      <c r="Q19" s="42">
        <v>0</v>
      </c>
      <c r="R19" s="50">
        <f t="shared" si="1"/>
        <v>40</v>
      </c>
      <c r="S19" s="50">
        <f t="shared" si="2"/>
        <v>81500</v>
      </c>
    </row>
    <row r="20" spans="1:19" x14ac:dyDescent="0.25">
      <c r="A20" s="41">
        <v>3</v>
      </c>
      <c r="B20" s="42" t="s">
        <v>61</v>
      </c>
      <c r="C20" s="42"/>
      <c r="D20" s="46">
        <v>0</v>
      </c>
      <c r="E20" s="46">
        <v>0</v>
      </c>
      <c r="F20" s="43">
        <v>0</v>
      </c>
      <c r="G20" s="43">
        <v>0</v>
      </c>
      <c r="H20" s="44">
        <f t="shared" si="3"/>
        <v>0</v>
      </c>
      <c r="I20" s="44">
        <f t="shared" si="4"/>
        <v>0</v>
      </c>
      <c r="J20" s="44">
        <v>0</v>
      </c>
      <c r="K20" s="44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50">
        <f t="shared" si="1"/>
        <v>0</v>
      </c>
      <c r="S20" s="50">
        <f t="shared" si="2"/>
        <v>0</v>
      </c>
    </row>
    <row r="21" spans="1:19" x14ac:dyDescent="0.25">
      <c r="A21" s="41">
        <v>4</v>
      </c>
      <c r="B21" s="42" t="s">
        <v>62</v>
      </c>
      <c r="C21" s="45" t="s">
        <v>160</v>
      </c>
      <c r="D21" s="46">
        <v>0</v>
      </c>
      <c r="E21" s="46">
        <v>0</v>
      </c>
      <c r="F21" s="43">
        <v>0</v>
      </c>
      <c r="G21" s="43">
        <v>0</v>
      </c>
      <c r="H21" s="44">
        <f t="shared" si="3"/>
        <v>0</v>
      </c>
      <c r="I21" s="44">
        <f t="shared" si="4"/>
        <v>0</v>
      </c>
      <c r="J21" s="44">
        <v>0</v>
      </c>
      <c r="K21" s="44">
        <v>0</v>
      </c>
      <c r="L21" s="45">
        <v>0</v>
      </c>
      <c r="M21" s="45">
        <v>0</v>
      </c>
      <c r="N21" s="42">
        <v>319</v>
      </c>
      <c r="O21" s="42">
        <v>8881440</v>
      </c>
      <c r="P21" s="45">
        <v>755</v>
      </c>
      <c r="Q21" s="45">
        <v>18577000</v>
      </c>
      <c r="R21" s="50">
        <f t="shared" si="1"/>
        <v>1074</v>
      </c>
      <c r="S21" s="50">
        <f t="shared" si="2"/>
        <v>27458440</v>
      </c>
    </row>
    <row r="22" spans="1:19" ht="25.5" x14ac:dyDescent="0.25">
      <c r="A22" s="41"/>
      <c r="B22" s="42"/>
      <c r="C22" s="45" t="s">
        <v>161</v>
      </c>
      <c r="D22" s="46">
        <v>0</v>
      </c>
      <c r="E22" s="46">
        <v>0</v>
      </c>
      <c r="F22" s="43">
        <v>0</v>
      </c>
      <c r="G22" s="43">
        <v>0</v>
      </c>
      <c r="H22" s="44">
        <f t="shared" si="3"/>
        <v>0</v>
      </c>
      <c r="I22" s="44">
        <v>0</v>
      </c>
      <c r="J22" s="44">
        <v>0</v>
      </c>
      <c r="K22" s="44">
        <v>0</v>
      </c>
      <c r="L22" s="45">
        <v>0</v>
      </c>
      <c r="M22" s="45">
        <v>0</v>
      </c>
      <c r="N22" s="42">
        <v>0</v>
      </c>
      <c r="O22" s="45">
        <v>3000000</v>
      </c>
      <c r="P22" s="45">
        <v>69</v>
      </c>
      <c r="Q22" s="45">
        <v>3042000</v>
      </c>
      <c r="R22" s="50">
        <f t="shared" si="1"/>
        <v>69</v>
      </c>
      <c r="S22" s="50">
        <f t="shared" si="2"/>
        <v>6042000</v>
      </c>
    </row>
    <row r="23" spans="1:19" x14ac:dyDescent="0.25">
      <c r="A23" s="47" t="s">
        <v>9</v>
      </c>
      <c r="B23" s="45" t="s">
        <v>63</v>
      </c>
      <c r="C23" s="45"/>
      <c r="D23" s="46">
        <v>0</v>
      </c>
      <c r="E23" s="46">
        <v>0</v>
      </c>
      <c r="F23" s="43">
        <v>0</v>
      </c>
      <c r="G23" s="43">
        <v>0</v>
      </c>
      <c r="H23" s="44">
        <f t="shared" si="3"/>
        <v>0</v>
      </c>
      <c r="I23" s="44">
        <f t="shared" si="4"/>
        <v>0</v>
      </c>
      <c r="J23" s="44">
        <v>0</v>
      </c>
      <c r="K23" s="44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50">
        <f t="shared" si="1"/>
        <v>0</v>
      </c>
      <c r="S23" s="50">
        <f t="shared" si="2"/>
        <v>0</v>
      </c>
    </row>
    <row r="24" spans="1:19" x14ac:dyDescent="0.25">
      <c r="A24" s="47" t="s">
        <v>58</v>
      </c>
      <c r="B24" s="45" t="s">
        <v>64</v>
      </c>
      <c r="C24" s="45"/>
      <c r="D24" s="46">
        <v>7</v>
      </c>
      <c r="E24" s="46">
        <v>575000</v>
      </c>
      <c r="F24" s="43">
        <v>0</v>
      </c>
      <c r="G24" s="43">
        <v>0</v>
      </c>
      <c r="H24" s="44">
        <f t="shared" si="3"/>
        <v>7</v>
      </c>
      <c r="I24" s="44">
        <f t="shared" si="4"/>
        <v>575000</v>
      </c>
      <c r="J24" s="44">
        <v>22</v>
      </c>
      <c r="K24" s="44">
        <v>1505000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50">
        <f t="shared" si="1"/>
        <v>29</v>
      </c>
      <c r="S24" s="50">
        <f t="shared" si="2"/>
        <v>2080000</v>
      </c>
    </row>
    <row r="25" spans="1:19" x14ac:dyDescent="0.25">
      <c r="A25" s="47" t="s">
        <v>21</v>
      </c>
      <c r="B25" s="45" t="s">
        <v>65</v>
      </c>
      <c r="C25" s="45"/>
      <c r="D25" s="46">
        <v>0</v>
      </c>
      <c r="E25" s="46">
        <v>0</v>
      </c>
      <c r="F25" s="43">
        <v>0</v>
      </c>
      <c r="G25" s="43">
        <v>0</v>
      </c>
      <c r="H25" s="44">
        <f t="shared" si="3"/>
        <v>0</v>
      </c>
      <c r="I25" s="44">
        <f t="shared" si="4"/>
        <v>0</v>
      </c>
      <c r="J25" s="44">
        <v>0</v>
      </c>
      <c r="K25" s="44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50">
        <f t="shared" si="1"/>
        <v>0</v>
      </c>
      <c r="S25" s="50">
        <f t="shared" si="2"/>
        <v>0</v>
      </c>
    </row>
    <row r="26" spans="1:19" x14ac:dyDescent="0.25">
      <c r="A26" s="47" t="s">
        <v>66</v>
      </c>
      <c r="B26" s="45" t="s">
        <v>67</v>
      </c>
      <c r="C26" s="45"/>
      <c r="D26" s="46">
        <v>0</v>
      </c>
      <c r="E26" s="46">
        <v>0</v>
      </c>
      <c r="F26" s="43">
        <v>0</v>
      </c>
      <c r="G26" s="43">
        <v>0</v>
      </c>
      <c r="H26" s="44">
        <f t="shared" si="3"/>
        <v>0</v>
      </c>
      <c r="I26" s="44">
        <f t="shared" si="4"/>
        <v>0</v>
      </c>
      <c r="J26" s="44">
        <v>0</v>
      </c>
      <c r="K26" s="44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50">
        <f t="shared" si="1"/>
        <v>0</v>
      </c>
      <c r="S26" s="50">
        <f t="shared" si="2"/>
        <v>0</v>
      </c>
    </row>
    <row r="27" spans="1:19" x14ac:dyDescent="0.25">
      <c r="A27" s="47" t="s">
        <v>68</v>
      </c>
      <c r="B27" s="45" t="s">
        <v>69</v>
      </c>
      <c r="C27" s="45"/>
      <c r="D27" s="46">
        <v>0</v>
      </c>
      <c r="E27" s="46">
        <v>0</v>
      </c>
      <c r="F27" s="43">
        <v>0</v>
      </c>
      <c r="G27" s="43">
        <v>0</v>
      </c>
      <c r="H27" s="44">
        <f t="shared" si="3"/>
        <v>0</v>
      </c>
      <c r="I27" s="44">
        <f t="shared" si="4"/>
        <v>0</v>
      </c>
      <c r="J27" s="44">
        <v>0</v>
      </c>
      <c r="K27" s="44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50">
        <f t="shared" si="1"/>
        <v>0</v>
      </c>
      <c r="S27" s="50">
        <f t="shared" si="2"/>
        <v>0</v>
      </c>
    </row>
    <row r="28" spans="1:19" x14ac:dyDescent="0.25">
      <c r="A28" s="47" t="s">
        <v>70</v>
      </c>
      <c r="B28" s="45" t="s">
        <v>71</v>
      </c>
      <c r="C28" s="45"/>
      <c r="D28" s="46">
        <v>0</v>
      </c>
      <c r="E28" s="46">
        <v>0</v>
      </c>
      <c r="F28" s="43">
        <v>0</v>
      </c>
      <c r="G28" s="43">
        <v>0</v>
      </c>
      <c r="H28" s="44">
        <f t="shared" si="3"/>
        <v>0</v>
      </c>
      <c r="I28" s="44">
        <f t="shared" si="4"/>
        <v>0</v>
      </c>
      <c r="J28" s="44">
        <v>0</v>
      </c>
      <c r="K28" s="44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50">
        <f t="shared" si="1"/>
        <v>0</v>
      </c>
      <c r="S28" s="50">
        <f t="shared" si="2"/>
        <v>0</v>
      </c>
    </row>
    <row r="29" spans="1:19" x14ac:dyDescent="0.25">
      <c r="A29" s="47" t="s">
        <v>72</v>
      </c>
      <c r="B29" s="45" t="s">
        <v>73</v>
      </c>
      <c r="C29" s="45"/>
      <c r="D29" s="46">
        <v>0</v>
      </c>
      <c r="E29" s="46">
        <v>0</v>
      </c>
      <c r="F29" s="43">
        <v>0</v>
      </c>
      <c r="G29" s="43">
        <v>0</v>
      </c>
      <c r="H29" s="44">
        <f t="shared" si="3"/>
        <v>0</v>
      </c>
      <c r="I29" s="44">
        <f t="shared" si="4"/>
        <v>0</v>
      </c>
      <c r="J29" s="44">
        <v>0</v>
      </c>
      <c r="K29" s="44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50">
        <f t="shared" si="1"/>
        <v>0</v>
      </c>
      <c r="S29" s="50">
        <f t="shared" si="2"/>
        <v>0</v>
      </c>
    </row>
    <row r="30" spans="1:19" x14ac:dyDescent="0.25">
      <c r="A30" s="47" t="s">
        <v>74</v>
      </c>
      <c r="B30" s="45" t="s">
        <v>75</v>
      </c>
      <c r="C30" s="45"/>
      <c r="D30" s="46">
        <v>5</v>
      </c>
      <c r="E30" s="46">
        <v>475000</v>
      </c>
      <c r="F30" s="43">
        <v>0</v>
      </c>
      <c r="G30" s="43">
        <v>0</v>
      </c>
      <c r="H30" s="44">
        <f t="shared" si="3"/>
        <v>5</v>
      </c>
      <c r="I30" s="44">
        <f t="shared" si="4"/>
        <v>475000</v>
      </c>
      <c r="J30" s="44">
        <v>11</v>
      </c>
      <c r="K30" s="44">
        <v>220000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50">
        <f t="shared" si="1"/>
        <v>16</v>
      </c>
      <c r="S30" s="50">
        <f t="shared" si="2"/>
        <v>695000</v>
      </c>
    </row>
    <row r="31" spans="1:19" x14ac:dyDescent="0.25">
      <c r="A31" s="47" t="s">
        <v>76</v>
      </c>
      <c r="B31" s="45" t="s">
        <v>77</v>
      </c>
      <c r="C31" s="45"/>
      <c r="D31" s="46">
        <v>0</v>
      </c>
      <c r="E31" s="46">
        <v>0</v>
      </c>
      <c r="F31" s="43">
        <v>0</v>
      </c>
      <c r="G31" s="43">
        <v>0</v>
      </c>
      <c r="H31" s="44">
        <f t="shared" si="3"/>
        <v>0</v>
      </c>
      <c r="I31" s="44">
        <f t="shared" si="4"/>
        <v>0</v>
      </c>
      <c r="J31" s="44">
        <v>14</v>
      </c>
      <c r="K31" s="44">
        <v>1365000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50">
        <f t="shared" si="1"/>
        <v>14</v>
      </c>
      <c r="S31" s="50">
        <f t="shared" si="2"/>
        <v>1365000</v>
      </c>
    </row>
    <row r="32" spans="1:19" x14ac:dyDescent="0.25">
      <c r="A32" s="47" t="s">
        <v>78</v>
      </c>
      <c r="B32" s="45" t="s">
        <v>79</v>
      </c>
      <c r="C32" s="45"/>
      <c r="D32" s="46">
        <v>0</v>
      </c>
      <c r="E32" s="46">
        <v>0</v>
      </c>
      <c r="F32" s="43">
        <v>0</v>
      </c>
      <c r="G32" s="43">
        <v>0</v>
      </c>
      <c r="H32" s="44">
        <f t="shared" si="3"/>
        <v>0</v>
      </c>
      <c r="I32" s="44">
        <f t="shared" si="4"/>
        <v>0</v>
      </c>
      <c r="J32" s="44">
        <v>0</v>
      </c>
      <c r="K32" s="44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50">
        <f t="shared" si="1"/>
        <v>0</v>
      </c>
      <c r="S32" s="50">
        <f t="shared" si="2"/>
        <v>0</v>
      </c>
    </row>
    <row r="33" spans="1:19" x14ac:dyDescent="0.25">
      <c r="A33" s="47" t="s">
        <v>80</v>
      </c>
      <c r="B33" s="45" t="s">
        <v>81</v>
      </c>
      <c r="C33" s="45"/>
      <c r="D33" s="46">
        <v>0</v>
      </c>
      <c r="E33" s="46">
        <v>0</v>
      </c>
      <c r="F33" s="43">
        <v>0</v>
      </c>
      <c r="G33" s="43">
        <v>0</v>
      </c>
      <c r="H33" s="44">
        <f t="shared" si="3"/>
        <v>0</v>
      </c>
      <c r="I33" s="44">
        <f t="shared" si="4"/>
        <v>0</v>
      </c>
      <c r="J33" s="44">
        <v>0</v>
      </c>
      <c r="K33" s="44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50">
        <f t="shared" si="1"/>
        <v>0</v>
      </c>
      <c r="S33" s="50">
        <f t="shared" si="2"/>
        <v>0</v>
      </c>
    </row>
    <row r="34" spans="1:19" ht="25.5" x14ac:dyDescent="0.25">
      <c r="A34" s="47" t="s">
        <v>82</v>
      </c>
      <c r="B34" s="45" t="s">
        <v>83</v>
      </c>
      <c r="C34" s="45"/>
      <c r="D34" s="46">
        <v>0</v>
      </c>
      <c r="E34" s="46">
        <v>0</v>
      </c>
      <c r="F34" s="43">
        <v>0</v>
      </c>
      <c r="G34" s="43">
        <v>0</v>
      </c>
      <c r="H34" s="44">
        <f t="shared" si="3"/>
        <v>0</v>
      </c>
      <c r="I34" s="44">
        <f t="shared" si="4"/>
        <v>0</v>
      </c>
      <c r="J34" s="44">
        <v>0</v>
      </c>
      <c r="K34" s="44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50">
        <f t="shared" si="1"/>
        <v>0</v>
      </c>
      <c r="S34" s="50">
        <f t="shared" si="2"/>
        <v>0</v>
      </c>
    </row>
    <row r="35" spans="1:19" x14ac:dyDescent="0.25">
      <c r="A35" s="47" t="s">
        <v>84</v>
      </c>
      <c r="B35" s="45" t="s">
        <v>85</v>
      </c>
      <c r="C35" s="45"/>
      <c r="D35" s="46">
        <v>0</v>
      </c>
      <c r="E35" s="46">
        <v>0</v>
      </c>
      <c r="F35" s="43">
        <v>0</v>
      </c>
      <c r="G35" s="43">
        <v>0</v>
      </c>
      <c r="H35" s="44">
        <f t="shared" si="3"/>
        <v>0</v>
      </c>
      <c r="I35" s="44">
        <f t="shared" si="4"/>
        <v>0</v>
      </c>
      <c r="J35" s="44">
        <v>13</v>
      </c>
      <c r="K35" s="44">
        <v>78000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50">
        <f t="shared" si="1"/>
        <v>13</v>
      </c>
      <c r="S35" s="50">
        <f t="shared" si="2"/>
        <v>78000</v>
      </c>
    </row>
    <row r="36" spans="1:19" x14ac:dyDescent="0.25">
      <c r="A36" s="47" t="s">
        <v>135</v>
      </c>
      <c r="B36" s="45" t="s">
        <v>134</v>
      </c>
      <c r="C36" s="45"/>
      <c r="D36" s="46">
        <v>1</v>
      </c>
      <c r="E36" s="46">
        <v>525000</v>
      </c>
      <c r="F36" s="43"/>
      <c r="G36" s="43"/>
      <c r="H36" s="44">
        <f t="shared" si="3"/>
        <v>1</v>
      </c>
      <c r="I36" s="44">
        <f t="shared" si="4"/>
        <v>525000</v>
      </c>
      <c r="J36" s="44">
        <v>0</v>
      </c>
      <c r="K36" s="44">
        <v>0</v>
      </c>
      <c r="L36" s="45">
        <v>0</v>
      </c>
      <c r="M36" s="45">
        <v>0</v>
      </c>
      <c r="N36" s="45">
        <v>0</v>
      </c>
      <c r="O36" s="45">
        <v>0</v>
      </c>
      <c r="P36" s="45"/>
      <c r="Q36" s="45"/>
      <c r="R36" s="50">
        <f t="shared" si="1"/>
        <v>1</v>
      </c>
      <c r="S36" s="50">
        <f t="shared" si="2"/>
        <v>525000</v>
      </c>
    </row>
    <row r="37" spans="1:19" s="1" customFormat="1" x14ac:dyDescent="0.25">
      <c r="A37" s="41"/>
      <c r="B37" s="42" t="s">
        <v>46</v>
      </c>
      <c r="C37" s="42"/>
      <c r="D37" s="43">
        <f t="shared" ref="D37:J37" si="10">SUM(D21:D36)</f>
        <v>13</v>
      </c>
      <c r="E37" s="43">
        <f t="shared" si="10"/>
        <v>1575000</v>
      </c>
      <c r="F37" s="43">
        <f t="shared" si="10"/>
        <v>0</v>
      </c>
      <c r="G37" s="43">
        <f t="shared" si="10"/>
        <v>0</v>
      </c>
      <c r="H37" s="43">
        <f t="shared" si="10"/>
        <v>13</v>
      </c>
      <c r="I37" s="43">
        <f t="shared" si="10"/>
        <v>1575000</v>
      </c>
      <c r="J37" s="43">
        <f t="shared" si="10"/>
        <v>60</v>
      </c>
      <c r="K37" s="43">
        <f>SUM(K21:K36)</f>
        <v>3168000</v>
      </c>
      <c r="L37" s="45">
        <v>0</v>
      </c>
      <c r="M37" s="45">
        <v>0</v>
      </c>
      <c r="N37" s="43">
        <f t="shared" ref="N37:O37" si="11">SUM(N21:N36)</f>
        <v>319</v>
      </c>
      <c r="O37" s="43">
        <f t="shared" si="11"/>
        <v>11881440</v>
      </c>
      <c r="P37" s="43">
        <f t="shared" ref="P37:Q37" si="12">SUM(P21:P36)</f>
        <v>824</v>
      </c>
      <c r="Q37" s="43">
        <f t="shared" si="12"/>
        <v>21619000</v>
      </c>
      <c r="R37" s="50">
        <f t="shared" si="1"/>
        <v>1216</v>
      </c>
      <c r="S37" s="50">
        <f t="shared" si="2"/>
        <v>38243440</v>
      </c>
    </row>
    <row r="38" spans="1:19" s="1" customFormat="1" x14ac:dyDescent="0.25">
      <c r="A38" s="41">
        <v>5</v>
      </c>
      <c r="B38" s="42" t="s">
        <v>42</v>
      </c>
      <c r="C38" s="42"/>
      <c r="D38" s="43">
        <v>0</v>
      </c>
      <c r="E38" s="43">
        <v>0</v>
      </c>
      <c r="F38" s="43">
        <v>0</v>
      </c>
      <c r="G38" s="43">
        <v>0</v>
      </c>
      <c r="H38" s="44">
        <f t="shared" si="3"/>
        <v>0</v>
      </c>
      <c r="I38" s="44">
        <f t="shared" si="4"/>
        <v>0</v>
      </c>
      <c r="J38" s="44">
        <v>0</v>
      </c>
      <c r="K38" s="44">
        <v>0</v>
      </c>
      <c r="L38" s="45">
        <v>0</v>
      </c>
      <c r="M38" s="45">
        <v>0</v>
      </c>
      <c r="N38" s="42">
        <v>7</v>
      </c>
      <c r="O38" s="42">
        <v>855000</v>
      </c>
      <c r="P38" s="42">
        <v>0</v>
      </c>
      <c r="Q38" s="42">
        <v>0</v>
      </c>
      <c r="R38" s="50">
        <f t="shared" si="1"/>
        <v>7</v>
      </c>
      <c r="S38" s="50">
        <f t="shared" si="2"/>
        <v>855000</v>
      </c>
    </row>
    <row r="39" spans="1:19" s="1" customFormat="1" x14ac:dyDescent="0.25">
      <c r="A39" s="41"/>
      <c r="B39" s="42" t="s">
        <v>86</v>
      </c>
      <c r="C39" s="42"/>
      <c r="D39" s="46">
        <v>4</v>
      </c>
      <c r="E39" s="46">
        <v>196000</v>
      </c>
      <c r="F39" s="43">
        <v>0</v>
      </c>
      <c r="G39" s="43">
        <v>0</v>
      </c>
      <c r="H39" s="44">
        <f t="shared" si="3"/>
        <v>4</v>
      </c>
      <c r="I39" s="44">
        <f t="shared" si="4"/>
        <v>196000</v>
      </c>
      <c r="J39" s="44">
        <v>4</v>
      </c>
      <c r="K39" s="44">
        <v>637000</v>
      </c>
      <c r="L39" s="45">
        <v>0</v>
      </c>
      <c r="M39" s="45">
        <v>0</v>
      </c>
      <c r="N39" s="43">
        <v>0</v>
      </c>
      <c r="O39" s="43">
        <v>0</v>
      </c>
      <c r="P39" s="42">
        <v>0</v>
      </c>
      <c r="Q39" s="42">
        <v>0</v>
      </c>
      <c r="R39" s="50">
        <f t="shared" si="1"/>
        <v>8</v>
      </c>
      <c r="S39" s="50">
        <f t="shared" si="2"/>
        <v>833000</v>
      </c>
    </row>
    <row r="40" spans="1:19" s="1" customFormat="1" x14ac:dyDescent="0.25">
      <c r="A40" s="41"/>
      <c r="B40" s="42" t="s">
        <v>87</v>
      </c>
      <c r="C40" s="42"/>
      <c r="D40" s="46">
        <v>2</v>
      </c>
      <c r="E40" s="46">
        <v>120000</v>
      </c>
      <c r="F40" s="43">
        <v>0</v>
      </c>
      <c r="G40" s="43">
        <v>0</v>
      </c>
      <c r="H40" s="44">
        <f t="shared" si="3"/>
        <v>2</v>
      </c>
      <c r="I40" s="44">
        <f t="shared" si="4"/>
        <v>120000</v>
      </c>
      <c r="J40" s="44">
        <v>4</v>
      </c>
      <c r="K40" s="44">
        <v>240000</v>
      </c>
      <c r="L40" s="45">
        <v>0</v>
      </c>
      <c r="M40" s="45">
        <v>0</v>
      </c>
      <c r="N40" s="43">
        <v>0</v>
      </c>
      <c r="O40" s="43">
        <v>0</v>
      </c>
      <c r="P40" s="42">
        <v>0</v>
      </c>
      <c r="Q40" s="42">
        <v>0</v>
      </c>
      <c r="R40" s="50">
        <f t="shared" si="1"/>
        <v>6</v>
      </c>
      <c r="S40" s="50">
        <f t="shared" si="2"/>
        <v>360000</v>
      </c>
    </row>
    <row r="41" spans="1:19" s="1" customFormat="1" x14ac:dyDescent="0.25">
      <c r="A41" s="41"/>
      <c r="B41" s="42" t="s">
        <v>136</v>
      </c>
      <c r="C41" s="42"/>
      <c r="D41" s="46">
        <v>0</v>
      </c>
      <c r="E41" s="46">
        <v>170000</v>
      </c>
      <c r="F41" s="43">
        <v>0</v>
      </c>
      <c r="G41" s="43">
        <v>0</v>
      </c>
      <c r="H41" s="44">
        <f t="shared" si="3"/>
        <v>0</v>
      </c>
      <c r="I41" s="44">
        <f t="shared" si="4"/>
        <v>170000</v>
      </c>
      <c r="J41" s="44">
        <v>0</v>
      </c>
      <c r="K41" s="44">
        <v>0</v>
      </c>
      <c r="L41" s="45">
        <v>0</v>
      </c>
      <c r="M41" s="45">
        <v>0</v>
      </c>
      <c r="N41" s="43">
        <v>0</v>
      </c>
      <c r="O41" s="43">
        <v>0</v>
      </c>
      <c r="P41" s="42">
        <v>0</v>
      </c>
      <c r="Q41" s="42">
        <v>0</v>
      </c>
      <c r="R41" s="50">
        <f t="shared" si="1"/>
        <v>0</v>
      </c>
      <c r="S41" s="50">
        <f t="shared" si="2"/>
        <v>170000</v>
      </c>
    </row>
    <row r="42" spans="1:19" s="1" customFormat="1" x14ac:dyDescent="0.25">
      <c r="A42" s="41"/>
      <c r="B42" s="42" t="s">
        <v>137</v>
      </c>
      <c r="C42" s="42"/>
      <c r="D42" s="46">
        <v>0</v>
      </c>
      <c r="E42" s="46">
        <v>450000</v>
      </c>
      <c r="F42" s="43">
        <v>0</v>
      </c>
      <c r="G42" s="43">
        <v>0</v>
      </c>
      <c r="H42" s="44">
        <f t="shared" si="3"/>
        <v>0</v>
      </c>
      <c r="I42" s="44">
        <f t="shared" si="4"/>
        <v>450000</v>
      </c>
      <c r="J42" s="44">
        <v>1</v>
      </c>
      <c r="K42" s="44">
        <v>300000</v>
      </c>
      <c r="L42" s="45">
        <v>0</v>
      </c>
      <c r="M42" s="45">
        <v>0</v>
      </c>
      <c r="N42" s="43">
        <v>0</v>
      </c>
      <c r="O42" s="43">
        <v>0</v>
      </c>
      <c r="P42" s="42"/>
      <c r="Q42" s="42">
        <v>0</v>
      </c>
      <c r="R42" s="50">
        <f t="shared" si="1"/>
        <v>1</v>
      </c>
      <c r="S42" s="50">
        <f t="shared" si="2"/>
        <v>750000</v>
      </c>
    </row>
    <row r="43" spans="1:19" s="1" customFormat="1" x14ac:dyDescent="0.25">
      <c r="A43" s="41"/>
      <c r="B43" s="42" t="s">
        <v>138</v>
      </c>
      <c r="C43" s="42"/>
      <c r="D43" s="46">
        <v>0</v>
      </c>
      <c r="E43" s="46">
        <v>100000</v>
      </c>
      <c r="F43" s="43">
        <v>0</v>
      </c>
      <c r="G43" s="43">
        <v>0</v>
      </c>
      <c r="H43" s="44">
        <f t="shared" si="3"/>
        <v>0</v>
      </c>
      <c r="I43" s="44">
        <f t="shared" si="4"/>
        <v>100000</v>
      </c>
      <c r="J43" s="44">
        <v>0</v>
      </c>
      <c r="K43" s="44">
        <v>0</v>
      </c>
      <c r="L43" s="45">
        <v>0</v>
      </c>
      <c r="M43" s="45">
        <v>0</v>
      </c>
      <c r="N43" s="43">
        <v>0</v>
      </c>
      <c r="O43" s="43">
        <v>0</v>
      </c>
      <c r="P43" s="42">
        <v>0</v>
      </c>
      <c r="Q43" s="42">
        <v>0</v>
      </c>
      <c r="R43" s="50">
        <f t="shared" si="1"/>
        <v>0</v>
      </c>
      <c r="S43" s="50">
        <f t="shared" si="2"/>
        <v>100000</v>
      </c>
    </row>
    <row r="44" spans="1:19" s="1" customFormat="1" x14ac:dyDescent="0.25">
      <c r="A44" s="41"/>
      <c r="B44" s="42" t="s">
        <v>139</v>
      </c>
      <c r="C44" s="42"/>
      <c r="D44" s="46">
        <v>1</v>
      </c>
      <c r="E44" s="46">
        <v>500000</v>
      </c>
      <c r="F44" s="43">
        <v>0</v>
      </c>
      <c r="G44" s="43">
        <v>0</v>
      </c>
      <c r="H44" s="44">
        <f t="shared" si="3"/>
        <v>1</v>
      </c>
      <c r="I44" s="44">
        <f t="shared" si="4"/>
        <v>500000</v>
      </c>
      <c r="J44" s="44">
        <v>0</v>
      </c>
      <c r="K44" s="44">
        <v>0</v>
      </c>
      <c r="L44" s="45">
        <v>0</v>
      </c>
      <c r="M44" s="45">
        <v>0</v>
      </c>
      <c r="N44" s="43">
        <v>0</v>
      </c>
      <c r="O44" s="43">
        <v>0</v>
      </c>
      <c r="P44" s="42">
        <v>0</v>
      </c>
      <c r="Q44" s="42">
        <v>0</v>
      </c>
      <c r="R44" s="50">
        <f t="shared" si="1"/>
        <v>1</v>
      </c>
      <c r="S44" s="50">
        <f t="shared" si="2"/>
        <v>500000</v>
      </c>
    </row>
    <row r="45" spans="1:19" s="1" customFormat="1" x14ac:dyDescent="0.25">
      <c r="A45" s="41"/>
      <c r="B45" s="42" t="s">
        <v>48</v>
      </c>
      <c r="C45" s="42"/>
      <c r="D45" s="43">
        <f t="shared" ref="D45:J45" si="13">SUM(D38:D44)</f>
        <v>7</v>
      </c>
      <c r="E45" s="43">
        <f t="shared" si="13"/>
        <v>1536000</v>
      </c>
      <c r="F45" s="43">
        <f t="shared" si="13"/>
        <v>0</v>
      </c>
      <c r="G45" s="43">
        <f t="shared" si="13"/>
        <v>0</v>
      </c>
      <c r="H45" s="43">
        <f t="shared" si="13"/>
        <v>7</v>
      </c>
      <c r="I45" s="43">
        <f t="shared" si="13"/>
        <v>1536000</v>
      </c>
      <c r="J45" s="43">
        <f t="shared" si="13"/>
        <v>9</v>
      </c>
      <c r="K45" s="43">
        <f>SUM(K38:K44)</f>
        <v>1177000</v>
      </c>
      <c r="L45" s="45">
        <v>0</v>
      </c>
      <c r="M45" s="45">
        <v>0</v>
      </c>
      <c r="N45" s="43">
        <f t="shared" ref="N45:O45" si="14">SUM(N38:N44)</f>
        <v>7</v>
      </c>
      <c r="O45" s="43">
        <f t="shared" si="14"/>
        <v>855000</v>
      </c>
      <c r="P45" s="43">
        <f t="shared" ref="P45" si="15">SUM(P38:P44)</f>
        <v>0</v>
      </c>
      <c r="Q45" s="43">
        <f t="shared" ref="Q45" si="16">SUM(Q38:Q44)</f>
        <v>0</v>
      </c>
      <c r="R45" s="50">
        <f t="shared" si="1"/>
        <v>23</v>
      </c>
      <c r="S45" s="50">
        <f t="shared" si="2"/>
        <v>3568000</v>
      </c>
    </row>
    <row r="46" spans="1:19" s="1" customFormat="1" x14ac:dyDescent="0.25">
      <c r="A46" s="41">
        <v>6</v>
      </c>
      <c r="B46" s="42" t="s">
        <v>36</v>
      </c>
      <c r="C46" s="42"/>
      <c r="D46" s="43">
        <v>0</v>
      </c>
      <c r="E46" s="43">
        <v>0</v>
      </c>
      <c r="F46" s="43">
        <v>0</v>
      </c>
      <c r="G46" s="43">
        <v>0</v>
      </c>
      <c r="H46" s="44">
        <f t="shared" si="3"/>
        <v>0</v>
      </c>
      <c r="I46" s="44">
        <f t="shared" si="4"/>
        <v>0</v>
      </c>
      <c r="J46" s="44">
        <v>0</v>
      </c>
      <c r="K46" s="44">
        <v>0</v>
      </c>
      <c r="L46" s="45">
        <v>0</v>
      </c>
      <c r="M46" s="45">
        <v>0</v>
      </c>
      <c r="N46" s="42">
        <v>70.5</v>
      </c>
      <c r="O46" s="42">
        <v>1200000</v>
      </c>
      <c r="P46" s="42">
        <v>0</v>
      </c>
      <c r="Q46" s="42">
        <v>0</v>
      </c>
      <c r="R46" s="50">
        <f t="shared" si="1"/>
        <v>70.5</v>
      </c>
      <c r="S46" s="50">
        <f t="shared" si="2"/>
        <v>1200000</v>
      </c>
    </row>
    <row r="47" spans="1:19" s="1" customFormat="1" x14ac:dyDescent="0.25">
      <c r="A47" s="41"/>
      <c r="B47" s="42" t="s">
        <v>88</v>
      </c>
      <c r="C47" s="42"/>
      <c r="D47" s="46">
        <v>0</v>
      </c>
      <c r="E47" s="46">
        <v>0</v>
      </c>
      <c r="F47" s="43">
        <v>0</v>
      </c>
      <c r="G47" s="43">
        <v>0</v>
      </c>
      <c r="H47" s="44">
        <f t="shared" si="3"/>
        <v>0</v>
      </c>
      <c r="I47" s="44">
        <f t="shared" si="4"/>
        <v>0</v>
      </c>
      <c r="J47" s="44">
        <v>0</v>
      </c>
      <c r="K47" s="44">
        <v>0</v>
      </c>
      <c r="L47" s="45">
        <v>0</v>
      </c>
      <c r="M47" s="45">
        <v>0</v>
      </c>
      <c r="N47" s="42"/>
      <c r="O47" s="42"/>
      <c r="P47" s="42">
        <v>0</v>
      </c>
      <c r="Q47" s="42">
        <v>0</v>
      </c>
      <c r="R47" s="50">
        <f t="shared" si="1"/>
        <v>0</v>
      </c>
      <c r="S47" s="50">
        <f t="shared" si="2"/>
        <v>0</v>
      </c>
    </row>
    <row r="48" spans="1:19" s="1" customFormat="1" x14ac:dyDescent="0.25">
      <c r="A48" s="41"/>
      <c r="B48" s="42" t="s">
        <v>89</v>
      </c>
      <c r="C48" s="42"/>
      <c r="D48" s="46">
        <v>0</v>
      </c>
      <c r="E48" s="46">
        <v>0</v>
      </c>
      <c r="F48" s="43">
        <v>0</v>
      </c>
      <c r="G48" s="43">
        <v>0</v>
      </c>
      <c r="H48" s="44">
        <f t="shared" si="3"/>
        <v>0</v>
      </c>
      <c r="I48" s="44">
        <f t="shared" si="4"/>
        <v>0</v>
      </c>
      <c r="J48" s="44">
        <v>0</v>
      </c>
      <c r="K48" s="44">
        <v>20000</v>
      </c>
      <c r="L48" s="45">
        <v>0</v>
      </c>
      <c r="M48" s="45">
        <v>0</v>
      </c>
      <c r="N48" s="42">
        <v>0</v>
      </c>
      <c r="O48" s="42">
        <v>1483369</v>
      </c>
      <c r="P48" s="42">
        <v>0</v>
      </c>
      <c r="Q48" s="42">
        <v>0</v>
      </c>
      <c r="R48" s="50">
        <f t="shared" si="1"/>
        <v>0</v>
      </c>
      <c r="S48" s="50">
        <f t="shared" si="2"/>
        <v>1503369</v>
      </c>
    </row>
    <row r="49" spans="1:19" s="1" customFormat="1" x14ac:dyDescent="0.25">
      <c r="A49" s="41"/>
      <c r="B49" s="42" t="s">
        <v>90</v>
      </c>
      <c r="C49" s="42"/>
      <c r="D49" s="43">
        <f t="shared" ref="D49:J49" si="17">SUM(D46:D48)</f>
        <v>0</v>
      </c>
      <c r="E49" s="43">
        <f t="shared" si="17"/>
        <v>0</v>
      </c>
      <c r="F49" s="43">
        <f t="shared" si="17"/>
        <v>0</v>
      </c>
      <c r="G49" s="43">
        <f t="shared" si="17"/>
        <v>0</v>
      </c>
      <c r="H49" s="43">
        <f t="shared" si="17"/>
        <v>0</v>
      </c>
      <c r="I49" s="43">
        <f t="shared" si="17"/>
        <v>0</v>
      </c>
      <c r="J49" s="43">
        <f t="shared" si="17"/>
        <v>0</v>
      </c>
      <c r="K49" s="43">
        <f>SUM(K46:K48)</f>
        <v>20000</v>
      </c>
      <c r="L49" s="45">
        <v>0</v>
      </c>
      <c r="M49" s="45">
        <v>0</v>
      </c>
      <c r="N49" s="43">
        <f t="shared" ref="N49:O49" si="18">SUM(N46:N48)</f>
        <v>70.5</v>
      </c>
      <c r="O49" s="43">
        <f t="shared" si="18"/>
        <v>2683369</v>
      </c>
      <c r="P49" s="43">
        <f t="shared" ref="P49" si="19">SUM(P46:P48)</f>
        <v>0</v>
      </c>
      <c r="Q49" s="43">
        <f t="shared" ref="Q49" si="20">SUM(Q46:Q48)</f>
        <v>0</v>
      </c>
      <c r="R49" s="50">
        <f t="shared" si="1"/>
        <v>70.5</v>
      </c>
      <c r="S49" s="50">
        <f t="shared" si="2"/>
        <v>2703369</v>
      </c>
    </row>
    <row r="50" spans="1:19" s="1" customFormat="1" x14ac:dyDescent="0.25">
      <c r="A50" s="41"/>
      <c r="B50" s="42"/>
      <c r="C50" s="42"/>
      <c r="D50" s="43">
        <v>0</v>
      </c>
      <c r="E50" s="43">
        <v>0</v>
      </c>
      <c r="F50" s="43">
        <v>0</v>
      </c>
      <c r="G50" s="43">
        <v>0</v>
      </c>
      <c r="H50" s="44">
        <f t="shared" si="3"/>
        <v>0</v>
      </c>
      <c r="I50" s="44">
        <f t="shared" si="4"/>
        <v>0</v>
      </c>
      <c r="J50" s="44">
        <v>0</v>
      </c>
      <c r="K50" s="44">
        <v>0</v>
      </c>
      <c r="L50" s="45">
        <v>0</v>
      </c>
      <c r="M50" s="45">
        <v>0</v>
      </c>
      <c r="N50" s="42">
        <v>0</v>
      </c>
      <c r="O50" s="42">
        <v>0</v>
      </c>
      <c r="P50" s="42">
        <v>0</v>
      </c>
      <c r="Q50" s="42">
        <v>0</v>
      </c>
      <c r="R50" s="50">
        <f t="shared" si="1"/>
        <v>0</v>
      </c>
      <c r="S50" s="50">
        <f t="shared" si="2"/>
        <v>0</v>
      </c>
    </row>
    <row r="51" spans="1:19" s="1" customFormat="1" x14ac:dyDescent="0.25">
      <c r="A51" s="41">
        <v>7</v>
      </c>
      <c r="B51" s="42" t="s">
        <v>91</v>
      </c>
      <c r="C51" s="42"/>
      <c r="D51" s="43">
        <v>0</v>
      </c>
      <c r="E51" s="43">
        <v>0</v>
      </c>
      <c r="F51" s="43">
        <v>0</v>
      </c>
      <c r="G51" s="43">
        <v>0</v>
      </c>
      <c r="H51" s="44">
        <f t="shared" si="3"/>
        <v>0</v>
      </c>
      <c r="I51" s="44">
        <f t="shared" si="4"/>
        <v>0</v>
      </c>
      <c r="J51" s="44">
        <v>0</v>
      </c>
      <c r="K51" s="44">
        <v>0</v>
      </c>
      <c r="L51" s="45">
        <v>0</v>
      </c>
      <c r="M51" s="45">
        <v>0</v>
      </c>
      <c r="N51" s="42">
        <v>0</v>
      </c>
      <c r="O51" s="42">
        <v>0</v>
      </c>
      <c r="P51" s="42">
        <v>0</v>
      </c>
      <c r="Q51" s="42">
        <v>0</v>
      </c>
      <c r="R51" s="50">
        <f t="shared" si="1"/>
        <v>0</v>
      </c>
      <c r="S51" s="50">
        <f t="shared" si="2"/>
        <v>0</v>
      </c>
    </row>
    <row r="52" spans="1:19" ht="25.5" x14ac:dyDescent="0.25">
      <c r="A52" s="48" t="s">
        <v>9</v>
      </c>
      <c r="B52" s="42" t="s">
        <v>92</v>
      </c>
      <c r="C52" s="42"/>
      <c r="D52" s="46">
        <v>0</v>
      </c>
      <c r="E52" s="46">
        <v>0</v>
      </c>
      <c r="F52" s="43">
        <v>0</v>
      </c>
      <c r="G52" s="43">
        <v>0</v>
      </c>
      <c r="H52" s="44">
        <f t="shared" si="3"/>
        <v>0</v>
      </c>
      <c r="I52" s="44">
        <f t="shared" si="4"/>
        <v>0</v>
      </c>
      <c r="J52" s="44">
        <v>0</v>
      </c>
      <c r="K52" s="44">
        <v>0</v>
      </c>
      <c r="L52" s="45">
        <v>0</v>
      </c>
      <c r="M52" s="45">
        <v>0</v>
      </c>
      <c r="N52" s="42">
        <v>0</v>
      </c>
      <c r="O52" s="42">
        <v>0</v>
      </c>
      <c r="P52" s="42">
        <v>0</v>
      </c>
      <c r="Q52" s="42">
        <v>0</v>
      </c>
      <c r="R52" s="50">
        <f t="shared" si="1"/>
        <v>0</v>
      </c>
      <c r="S52" s="50">
        <f t="shared" si="2"/>
        <v>0</v>
      </c>
    </row>
    <row r="53" spans="1:19" x14ac:dyDescent="0.25">
      <c r="A53" s="41">
        <v>8</v>
      </c>
      <c r="B53" s="42" t="s">
        <v>142</v>
      </c>
      <c r="C53" s="42"/>
      <c r="D53" s="46">
        <v>0</v>
      </c>
      <c r="E53" s="46">
        <v>0</v>
      </c>
      <c r="F53" s="43">
        <v>0</v>
      </c>
      <c r="G53" s="43">
        <v>0</v>
      </c>
      <c r="H53" s="44">
        <f t="shared" si="3"/>
        <v>0</v>
      </c>
      <c r="I53" s="44">
        <f t="shared" si="4"/>
        <v>0</v>
      </c>
      <c r="J53" s="44">
        <v>0</v>
      </c>
      <c r="K53" s="44">
        <v>0</v>
      </c>
      <c r="L53" s="45">
        <v>0</v>
      </c>
      <c r="M53" s="45">
        <v>0</v>
      </c>
      <c r="N53" s="42">
        <v>0</v>
      </c>
      <c r="O53" s="42">
        <v>0</v>
      </c>
      <c r="P53" s="42">
        <v>0</v>
      </c>
      <c r="Q53" s="42">
        <v>0</v>
      </c>
      <c r="R53" s="50">
        <f t="shared" si="1"/>
        <v>0</v>
      </c>
      <c r="S53" s="50">
        <f t="shared" si="2"/>
        <v>0</v>
      </c>
    </row>
    <row r="54" spans="1:19" x14ac:dyDescent="0.25">
      <c r="A54" s="41">
        <v>9</v>
      </c>
      <c r="B54" s="42" t="s">
        <v>93</v>
      </c>
      <c r="C54" s="42"/>
      <c r="D54" s="46">
        <v>0</v>
      </c>
      <c r="E54" s="46">
        <v>0</v>
      </c>
      <c r="F54" s="43">
        <v>0</v>
      </c>
      <c r="G54" s="43">
        <v>0</v>
      </c>
      <c r="H54" s="44">
        <f t="shared" si="3"/>
        <v>0</v>
      </c>
      <c r="I54" s="44">
        <f t="shared" si="4"/>
        <v>0</v>
      </c>
      <c r="J54" s="44">
        <v>0</v>
      </c>
      <c r="K54" s="44">
        <v>0</v>
      </c>
      <c r="L54" s="45">
        <v>0</v>
      </c>
      <c r="M54" s="45">
        <v>0</v>
      </c>
      <c r="N54" s="42">
        <v>0</v>
      </c>
      <c r="O54" s="42">
        <v>0</v>
      </c>
      <c r="P54" s="42">
        <v>0</v>
      </c>
      <c r="Q54" s="42">
        <v>0</v>
      </c>
      <c r="R54" s="50">
        <f t="shared" si="1"/>
        <v>0</v>
      </c>
      <c r="S54" s="50">
        <f t="shared" si="2"/>
        <v>0</v>
      </c>
    </row>
    <row r="55" spans="1:19" s="1" customFormat="1" x14ac:dyDescent="0.25">
      <c r="A55" s="41">
        <v>10</v>
      </c>
      <c r="B55" s="42" t="s">
        <v>94</v>
      </c>
      <c r="C55" s="42"/>
      <c r="D55" s="43">
        <v>0</v>
      </c>
      <c r="E55" s="43">
        <v>0</v>
      </c>
      <c r="F55" s="43">
        <v>0</v>
      </c>
      <c r="G55" s="43">
        <v>0</v>
      </c>
      <c r="H55" s="44">
        <f t="shared" si="3"/>
        <v>0</v>
      </c>
      <c r="I55" s="44">
        <f t="shared" si="4"/>
        <v>0</v>
      </c>
      <c r="J55" s="44">
        <v>0</v>
      </c>
      <c r="K55" s="44">
        <v>0</v>
      </c>
      <c r="L55" s="45">
        <v>0</v>
      </c>
      <c r="M55" s="45">
        <v>0</v>
      </c>
      <c r="N55" s="42">
        <v>0</v>
      </c>
      <c r="O55" s="42">
        <v>0</v>
      </c>
      <c r="P55" s="42">
        <v>0</v>
      </c>
      <c r="Q55" s="42">
        <v>0</v>
      </c>
      <c r="R55" s="50">
        <f t="shared" si="1"/>
        <v>0</v>
      </c>
      <c r="S55" s="50">
        <f t="shared" si="2"/>
        <v>0</v>
      </c>
    </row>
    <row r="56" spans="1:19" x14ac:dyDescent="0.25">
      <c r="A56" s="41">
        <v>11</v>
      </c>
      <c r="B56" s="42" t="s">
        <v>95</v>
      </c>
      <c r="C56" s="42"/>
      <c r="D56" s="46">
        <v>0</v>
      </c>
      <c r="E56" s="46">
        <v>0</v>
      </c>
      <c r="F56" s="43">
        <v>0</v>
      </c>
      <c r="G56" s="43">
        <v>0</v>
      </c>
      <c r="H56" s="44">
        <f t="shared" si="3"/>
        <v>0</v>
      </c>
      <c r="I56" s="44">
        <f t="shared" si="4"/>
        <v>0</v>
      </c>
      <c r="J56" s="44">
        <v>0</v>
      </c>
      <c r="K56" s="44">
        <v>0</v>
      </c>
      <c r="L56" s="45">
        <v>0</v>
      </c>
      <c r="M56" s="45">
        <v>0</v>
      </c>
      <c r="N56" s="42">
        <v>0</v>
      </c>
      <c r="O56" s="42">
        <v>0</v>
      </c>
      <c r="P56" s="42">
        <v>0</v>
      </c>
      <c r="Q56" s="42">
        <v>0</v>
      </c>
      <c r="R56" s="50">
        <f t="shared" si="1"/>
        <v>0</v>
      </c>
      <c r="S56" s="50">
        <f t="shared" si="2"/>
        <v>0</v>
      </c>
    </row>
    <row r="57" spans="1:19" x14ac:dyDescent="0.25">
      <c r="A57" s="41">
        <v>12</v>
      </c>
      <c r="B57" s="42" t="s">
        <v>96</v>
      </c>
      <c r="C57" s="42"/>
      <c r="D57" s="46">
        <v>0</v>
      </c>
      <c r="E57" s="46">
        <v>0</v>
      </c>
      <c r="F57" s="43">
        <v>0</v>
      </c>
      <c r="G57" s="43">
        <v>0</v>
      </c>
      <c r="H57" s="44">
        <f t="shared" si="3"/>
        <v>0</v>
      </c>
      <c r="I57" s="44">
        <f t="shared" si="4"/>
        <v>0</v>
      </c>
      <c r="J57" s="44">
        <v>0</v>
      </c>
      <c r="K57" s="44">
        <v>0</v>
      </c>
      <c r="L57" s="45">
        <v>0</v>
      </c>
      <c r="M57" s="45">
        <v>0</v>
      </c>
      <c r="N57" s="42">
        <v>0</v>
      </c>
      <c r="O57" s="42">
        <v>0</v>
      </c>
      <c r="P57" s="42">
        <v>0</v>
      </c>
      <c r="Q57" s="42">
        <v>0</v>
      </c>
      <c r="R57" s="50">
        <f t="shared" si="1"/>
        <v>0</v>
      </c>
      <c r="S57" s="50">
        <f t="shared" si="2"/>
        <v>0</v>
      </c>
    </row>
    <row r="58" spans="1:19" x14ac:dyDescent="0.25">
      <c r="A58" s="41">
        <v>13</v>
      </c>
      <c r="B58" s="42" t="s">
        <v>97</v>
      </c>
      <c r="C58" s="42"/>
      <c r="D58" s="46">
        <v>0</v>
      </c>
      <c r="E58" s="46">
        <v>423000</v>
      </c>
      <c r="F58" s="43">
        <v>0</v>
      </c>
      <c r="G58" s="43">
        <v>0</v>
      </c>
      <c r="H58" s="44">
        <f t="shared" si="3"/>
        <v>0</v>
      </c>
      <c r="I58" s="44">
        <f t="shared" si="4"/>
        <v>423000</v>
      </c>
      <c r="J58" s="44"/>
      <c r="K58" s="44">
        <v>21000</v>
      </c>
      <c r="L58" s="45">
        <v>0</v>
      </c>
      <c r="M58" s="45">
        <v>0</v>
      </c>
      <c r="N58" s="45">
        <v>0</v>
      </c>
      <c r="O58" s="42">
        <v>52000</v>
      </c>
      <c r="P58" s="42">
        <v>0</v>
      </c>
      <c r="Q58" s="42">
        <v>0</v>
      </c>
      <c r="R58" s="50">
        <f t="shared" si="1"/>
        <v>0</v>
      </c>
      <c r="S58" s="50">
        <f t="shared" si="2"/>
        <v>496000</v>
      </c>
    </row>
    <row r="59" spans="1:19" x14ac:dyDescent="0.25">
      <c r="A59" s="41">
        <v>14</v>
      </c>
      <c r="B59" s="42" t="s">
        <v>98</v>
      </c>
      <c r="C59" s="42"/>
      <c r="D59" s="46">
        <v>0</v>
      </c>
      <c r="E59" s="46">
        <v>0</v>
      </c>
      <c r="F59" s="43">
        <v>0</v>
      </c>
      <c r="G59" s="43">
        <v>0</v>
      </c>
      <c r="H59" s="44">
        <f t="shared" si="3"/>
        <v>0</v>
      </c>
      <c r="I59" s="44">
        <f t="shared" si="4"/>
        <v>0</v>
      </c>
      <c r="J59" s="44">
        <v>0</v>
      </c>
      <c r="K59" s="44">
        <v>0</v>
      </c>
      <c r="L59" s="45">
        <v>0</v>
      </c>
      <c r="M59" s="45">
        <v>0</v>
      </c>
      <c r="N59" s="42">
        <v>0</v>
      </c>
      <c r="O59" s="42">
        <v>0</v>
      </c>
      <c r="P59" s="42">
        <v>0</v>
      </c>
      <c r="Q59" s="42">
        <v>0</v>
      </c>
      <c r="R59" s="50">
        <f t="shared" si="1"/>
        <v>0</v>
      </c>
      <c r="S59" s="50">
        <f t="shared" si="2"/>
        <v>0</v>
      </c>
    </row>
    <row r="60" spans="1:19" x14ac:dyDescent="0.25">
      <c r="A60" s="41">
        <v>15</v>
      </c>
      <c r="B60" s="42" t="s">
        <v>152</v>
      </c>
      <c r="C60" s="42"/>
      <c r="D60" s="46">
        <v>0</v>
      </c>
      <c r="E60" s="46">
        <v>0</v>
      </c>
      <c r="F60" s="43">
        <v>0</v>
      </c>
      <c r="G60" s="43">
        <v>0</v>
      </c>
      <c r="H60" s="44">
        <v>0</v>
      </c>
      <c r="I60" s="44">
        <v>0</v>
      </c>
      <c r="J60" s="44">
        <v>243</v>
      </c>
      <c r="K60" s="44">
        <v>1355000</v>
      </c>
      <c r="L60" s="45">
        <v>0</v>
      </c>
      <c r="M60" s="45">
        <v>0</v>
      </c>
      <c r="N60" s="42">
        <v>0</v>
      </c>
      <c r="O60" s="42">
        <v>0</v>
      </c>
      <c r="P60" s="42">
        <v>0</v>
      </c>
      <c r="Q60" s="42">
        <v>0</v>
      </c>
      <c r="R60" s="50">
        <f t="shared" si="1"/>
        <v>243</v>
      </c>
      <c r="S60" s="50">
        <f t="shared" si="2"/>
        <v>1355000</v>
      </c>
    </row>
    <row r="61" spans="1:19" x14ac:dyDescent="0.25">
      <c r="A61" s="41">
        <v>16</v>
      </c>
      <c r="B61" s="42" t="s">
        <v>140</v>
      </c>
      <c r="C61" s="42"/>
      <c r="D61" s="46"/>
      <c r="E61" s="46">
        <v>45000</v>
      </c>
      <c r="F61" s="43">
        <v>0</v>
      </c>
      <c r="G61" s="43">
        <v>0</v>
      </c>
      <c r="H61" s="44">
        <f t="shared" si="3"/>
        <v>0</v>
      </c>
      <c r="I61" s="44">
        <f t="shared" si="4"/>
        <v>45000</v>
      </c>
      <c r="J61" s="44">
        <v>0</v>
      </c>
      <c r="K61" s="44">
        <v>0</v>
      </c>
      <c r="L61" s="45">
        <v>0</v>
      </c>
      <c r="M61" s="45">
        <v>0</v>
      </c>
      <c r="N61" s="42">
        <v>0</v>
      </c>
      <c r="O61" s="42">
        <v>0</v>
      </c>
      <c r="P61" s="42">
        <v>0</v>
      </c>
      <c r="Q61" s="42">
        <v>0</v>
      </c>
      <c r="R61" s="50">
        <f t="shared" si="1"/>
        <v>0</v>
      </c>
      <c r="S61" s="50">
        <f t="shared" si="2"/>
        <v>45000</v>
      </c>
    </row>
    <row r="62" spans="1:19" s="1" customFormat="1" x14ac:dyDescent="0.25">
      <c r="A62" s="41"/>
      <c r="B62" s="41" t="s">
        <v>46</v>
      </c>
      <c r="C62" s="41"/>
      <c r="D62" s="43">
        <f>D5+D8+D12+D14+D19+D20+D37+D45+D49+D51+D52+D53+D54+D55+D56+D57+D59+D61+D58+D60</f>
        <v>255</v>
      </c>
      <c r="E62" s="43">
        <f t="shared" ref="E62:I62" si="21">E5+E8+E12+E14+E19+E20+E37+E45+E49+E51+E52+E53+E54+E55+E56+E57+E59+E61+E58+E60</f>
        <v>6193250</v>
      </c>
      <c r="F62" s="43">
        <f t="shared" si="21"/>
        <v>0</v>
      </c>
      <c r="G62" s="43">
        <f t="shared" si="21"/>
        <v>0</v>
      </c>
      <c r="H62" s="43">
        <f t="shared" si="21"/>
        <v>255</v>
      </c>
      <c r="I62" s="43">
        <f t="shared" si="21"/>
        <v>6193250</v>
      </c>
      <c r="J62" s="43">
        <f t="shared" ref="J62" si="22">J5+J8+J12+J14+J19+J20+J37+J45+J49+J51+J52+J53+J54+J55+J56+J57+J59+J61+J58+J60</f>
        <v>559</v>
      </c>
      <c r="K62" s="43">
        <f t="shared" ref="K62:P62" si="23">K5+K8+K12+K14+K19+K20+K37+K45+K49+K51+K52+K53+K54+K55+K56+K57+K59+K61+K58+K60</f>
        <v>8132875</v>
      </c>
      <c r="L62" s="43">
        <f t="shared" si="23"/>
        <v>0</v>
      </c>
      <c r="M62" s="43">
        <f t="shared" si="23"/>
        <v>0</v>
      </c>
      <c r="N62" s="43">
        <f t="shared" si="23"/>
        <v>547.5</v>
      </c>
      <c r="O62" s="43">
        <f t="shared" si="23"/>
        <v>16711100</v>
      </c>
      <c r="P62" s="43">
        <f t="shared" si="23"/>
        <v>983</v>
      </c>
      <c r="Q62" s="43">
        <f>Q5+Q8+Q12+Q14+Q19+Q20+Q37+Q45+Q49+Q51+Q52+Q53+Q54+Q55+Q56+Q57+Q59+Q61+Q58+Q60</f>
        <v>23682800</v>
      </c>
      <c r="R62" s="51">
        <f t="shared" ref="R62:S62" si="24">R5+R8+R12+R14+R19+R20+R37+R45+R49+R51+R52+R53+R54+R55+R56+R57+R59+R61+R58+R60</f>
        <v>2344.5</v>
      </c>
      <c r="S62" s="51">
        <f t="shared" si="24"/>
        <v>54720025</v>
      </c>
    </row>
    <row r="63" spans="1:19" s="1" customFormat="1" x14ac:dyDescent="0.25">
      <c r="A63" s="41">
        <v>17</v>
      </c>
      <c r="B63" s="42" t="s">
        <v>163</v>
      </c>
      <c r="C63" s="42"/>
      <c r="D63" s="43">
        <v>0</v>
      </c>
      <c r="E63" s="43">
        <v>0</v>
      </c>
      <c r="F63" s="43">
        <v>0</v>
      </c>
      <c r="G63" s="43">
        <v>0</v>
      </c>
      <c r="H63" s="44">
        <f t="shared" si="3"/>
        <v>0</v>
      </c>
      <c r="I63" s="44">
        <f t="shared" si="4"/>
        <v>0</v>
      </c>
      <c r="J63" s="44">
        <v>0</v>
      </c>
      <c r="K63" s="44">
        <v>0</v>
      </c>
      <c r="L63" s="45">
        <v>0</v>
      </c>
      <c r="M63" s="45">
        <v>0</v>
      </c>
      <c r="N63" s="42">
        <v>0</v>
      </c>
      <c r="O63" s="42">
        <v>223000</v>
      </c>
      <c r="P63" s="42">
        <v>9</v>
      </c>
      <c r="Q63" s="42">
        <v>1350000</v>
      </c>
      <c r="R63" s="50">
        <f t="shared" si="1"/>
        <v>9</v>
      </c>
      <c r="S63" s="50">
        <f t="shared" si="2"/>
        <v>1573000</v>
      </c>
    </row>
    <row r="64" spans="1:19" s="1" customFormat="1" x14ac:dyDescent="0.25">
      <c r="A64" s="41"/>
      <c r="B64" s="42" t="s">
        <v>99</v>
      </c>
      <c r="C64" s="42"/>
      <c r="D64" s="43">
        <f t="shared" ref="D64:S64" si="25">SUM(D62:D63)</f>
        <v>255</v>
      </c>
      <c r="E64" s="43">
        <f t="shared" si="25"/>
        <v>6193250</v>
      </c>
      <c r="F64" s="43">
        <f t="shared" si="25"/>
        <v>0</v>
      </c>
      <c r="G64" s="43">
        <f t="shared" si="25"/>
        <v>0</v>
      </c>
      <c r="H64" s="43">
        <f t="shared" si="25"/>
        <v>255</v>
      </c>
      <c r="I64" s="43">
        <f t="shared" si="25"/>
        <v>6193250</v>
      </c>
      <c r="J64" s="43">
        <f t="shared" si="25"/>
        <v>559</v>
      </c>
      <c r="K64" s="43">
        <f t="shared" si="25"/>
        <v>8132875</v>
      </c>
      <c r="L64" s="43">
        <f t="shared" si="25"/>
        <v>0</v>
      </c>
      <c r="M64" s="43">
        <f t="shared" si="25"/>
        <v>0</v>
      </c>
      <c r="N64" s="43">
        <f t="shared" si="25"/>
        <v>547.5</v>
      </c>
      <c r="O64" s="43">
        <f t="shared" si="25"/>
        <v>16934100</v>
      </c>
      <c r="P64" s="43">
        <f t="shared" si="25"/>
        <v>992</v>
      </c>
      <c r="Q64" s="43">
        <f t="shared" si="25"/>
        <v>25032800</v>
      </c>
      <c r="R64" s="51">
        <f t="shared" si="25"/>
        <v>2353.5</v>
      </c>
      <c r="S64" s="51">
        <f t="shared" si="25"/>
        <v>56293025</v>
      </c>
    </row>
    <row r="65" spans="1:10" x14ac:dyDescent="0.25">
      <c r="A65" s="2"/>
      <c r="D65" s="20"/>
      <c r="E65" s="20"/>
      <c r="F65" s="20"/>
      <c r="G65" s="20"/>
      <c r="H65" s="20"/>
      <c r="I65" s="20"/>
      <c r="J65" s="20"/>
    </row>
    <row r="66" spans="1:10" x14ac:dyDescent="0.25">
      <c r="A66" s="2"/>
      <c r="D66" s="20"/>
      <c r="E66" s="20"/>
      <c r="F66" s="20"/>
      <c r="G66" s="20"/>
      <c r="H66" s="20"/>
      <c r="I66" s="20"/>
      <c r="J66" s="20"/>
    </row>
    <row r="67" spans="1:10" x14ac:dyDescent="0.25">
      <c r="A67" s="2"/>
    </row>
    <row r="68" spans="1:10" x14ac:dyDescent="0.25">
      <c r="A68" s="2"/>
    </row>
    <row r="69" spans="1:10" x14ac:dyDescent="0.25">
      <c r="A69" s="2"/>
    </row>
    <row r="70" spans="1:10" x14ac:dyDescent="0.25">
      <c r="A70" s="2"/>
    </row>
  </sheetData>
  <mergeCells count="9">
    <mergeCell ref="R2:S2"/>
    <mergeCell ref="A1:S1"/>
    <mergeCell ref="D2:E2"/>
    <mergeCell ref="F2:G2"/>
    <mergeCell ref="N2:O2"/>
    <mergeCell ref="H2:I2"/>
    <mergeCell ref="J2:K2"/>
    <mergeCell ref="P2:Q2"/>
    <mergeCell ref="L2:M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71" sqref="F71"/>
    </sheetView>
  </sheetViews>
  <sheetFormatPr defaultRowHeight="15" x14ac:dyDescent="0.25"/>
  <cols>
    <col min="1" max="1" width="6.140625" bestFit="1" customWidth="1"/>
    <col min="2" max="2" width="27.42578125" bestFit="1" customWidth="1"/>
    <col min="3" max="3" width="9.28515625" bestFit="1" customWidth="1"/>
    <col min="5" max="5" width="10" bestFit="1" customWidth="1"/>
  </cols>
  <sheetData>
    <row r="1" spans="1:23" ht="18.75" x14ac:dyDescent="0.25">
      <c r="A1" s="58" t="s">
        <v>100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18"/>
    </row>
    <row r="2" spans="1:23" ht="31.5" x14ac:dyDescent="0.25">
      <c r="A2" s="3" t="s">
        <v>0</v>
      </c>
      <c r="B2" s="3" t="s">
        <v>1</v>
      </c>
      <c r="C2" s="3" t="s">
        <v>101</v>
      </c>
      <c r="D2" s="57" t="s">
        <v>102</v>
      </c>
      <c r="E2" s="57"/>
      <c r="F2" s="57" t="s">
        <v>103</v>
      </c>
      <c r="G2" s="57"/>
      <c r="H2" s="57" t="s">
        <v>104</v>
      </c>
      <c r="I2" s="57"/>
      <c r="J2" s="57" t="s">
        <v>4</v>
      </c>
      <c r="K2" s="57"/>
      <c r="L2" s="57" t="s">
        <v>148</v>
      </c>
      <c r="M2" s="57"/>
      <c r="N2" s="35"/>
      <c r="O2" s="35"/>
      <c r="P2" s="35"/>
      <c r="Q2" s="35"/>
      <c r="R2" s="57" t="s">
        <v>49</v>
      </c>
      <c r="S2" s="57"/>
      <c r="T2" s="57" t="s">
        <v>50</v>
      </c>
      <c r="U2" s="57"/>
      <c r="V2" s="4"/>
      <c r="W2" s="4"/>
    </row>
    <row r="3" spans="1:23" ht="15.75" x14ac:dyDescent="0.25">
      <c r="A3" s="5"/>
      <c r="B3" s="6"/>
      <c r="C3" s="6"/>
      <c r="D3" s="4" t="s">
        <v>5</v>
      </c>
      <c r="E3" s="4" t="s">
        <v>6</v>
      </c>
      <c r="F3" s="4" t="s">
        <v>5</v>
      </c>
      <c r="G3" s="4" t="s">
        <v>6</v>
      </c>
      <c r="H3" s="4" t="s">
        <v>5</v>
      </c>
      <c r="I3" s="4" t="s">
        <v>6</v>
      </c>
      <c r="J3" s="4" t="s">
        <v>5</v>
      </c>
      <c r="K3" s="4" t="s">
        <v>6</v>
      </c>
      <c r="L3" s="4" t="s">
        <v>5</v>
      </c>
      <c r="M3" s="4" t="s">
        <v>6</v>
      </c>
      <c r="N3" s="4"/>
      <c r="O3" s="4"/>
      <c r="P3" s="4"/>
      <c r="Q3" s="4"/>
      <c r="R3" s="4" t="s">
        <v>5</v>
      </c>
      <c r="S3" s="4" t="s">
        <v>6</v>
      </c>
      <c r="T3" s="4" t="s">
        <v>5</v>
      </c>
      <c r="U3" s="4" t="s">
        <v>6</v>
      </c>
      <c r="V3" s="6"/>
      <c r="W3" s="6"/>
    </row>
    <row r="4" spans="1:23" x14ac:dyDescent="0.25">
      <c r="A4" s="5">
        <v>1</v>
      </c>
      <c r="B4" s="6" t="s">
        <v>105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0" x14ac:dyDescent="0.25">
      <c r="A5" s="7" t="s">
        <v>9</v>
      </c>
      <c r="B5" s="6" t="s">
        <v>106</v>
      </c>
      <c r="C5" s="6" t="s">
        <v>107</v>
      </c>
      <c r="D5" s="6">
        <v>2859</v>
      </c>
      <c r="E5" s="6">
        <v>48517230</v>
      </c>
      <c r="F5" s="6"/>
      <c r="G5" s="6"/>
      <c r="H5" s="6">
        <v>0</v>
      </c>
      <c r="I5" s="6">
        <v>0</v>
      </c>
      <c r="J5" s="6"/>
      <c r="K5" s="6"/>
      <c r="L5" s="6"/>
      <c r="M5" s="6"/>
      <c r="N5" s="6"/>
      <c r="O5" s="6"/>
      <c r="P5" s="6"/>
      <c r="Q5" s="6"/>
      <c r="R5" s="6"/>
      <c r="S5" s="6"/>
      <c r="T5" s="8">
        <v>39</v>
      </c>
      <c r="U5" s="8">
        <v>914550</v>
      </c>
      <c r="V5" s="6"/>
      <c r="W5" s="6"/>
    </row>
    <row r="6" spans="1:23" x14ac:dyDescent="0.25">
      <c r="A6" s="7"/>
      <c r="B6" s="6"/>
      <c r="C6" s="6" t="s">
        <v>108</v>
      </c>
      <c r="D6" s="6">
        <v>0</v>
      </c>
      <c r="E6" s="6"/>
      <c r="F6" s="6"/>
      <c r="G6" s="6"/>
      <c r="H6" s="6"/>
      <c r="I6" s="6"/>
      <c r="J6" s="6"/>
      <c r="K6" s="6">
        <v>59900</v>
      </c>
      <c r="L6" s="6">
        <v>25</v>
      </c>
      <c r="M6" s="6">
        <v>586250</v>
      </c>
      <c r="N6" s="6"/>
      <c r="O6" s="6"/>
      <c r="P6" s="6"/>
      <c r="Q6" s="6"/>
      <c r="R6" s="6"/>
      <c r="S6" s="6">
        <v>59900</v>
      </c>
      <c r="U6">
        <v>59900</v>
      </c>
      <c r="V6" s="6"/>
      <c r="W6" s="6"/>
    </row>
    <row r="7" spans="1:23" s="11" customFormat="1" x14ac:dyDescent="0.25">
      <c r="A7" s="9"/>
      <c r="B7" s="10" t="s">
        <v>48</v>
      </c>
      <c r="C7" s="10"/>
      <c r="D7" s="10">
        <f t="shared" ref="D7:U7" si="0">SUM(D5:D6)</f>
        <v>2859</v>
      </c>
      <c r="E7" s="10">
        <f t="shared" si="0"/>
        <v>48517230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  <c r="J7" s="10">
        <f t="shared" si="0"/>
        <v>0</v>
      </c>
      <c r="K7" s="10">
        <f t="shared" si="0"/>
        <v>59900</v>
      </c>
      <c r="L7" s="10">
        <f t="shared" si="0"/>
        <v>25</v>
      </c>
      <c r="M7" s="10">
        <f t="shared" si="0"/>
        <v>586250</v>
      </c>
      <c r="N7" s="10">
        <f t="shared" si="0"/>
        <v>0</v>
      </c>
      <c r="O7" s="10"/>
      <c r="P7" s="10"/>
      <c r="Q7" s="10"/>
      <c r="R7" s="10">
        <f t="shared" si="0"/>
        <v>0</v>
      </c>
      <c r="S7" s="10">
        <f t="shared" si="0"/>
        <v>59900</v>
      </c>
      <c r="T7" s="10">
        <f t="shared" si="0"/>
        <v>39</v>
      </c>
      <c r="U7" s="10">
        <f t="shared" si="0"/>
        <v>974450</v>
      </c>
      <c r="V7" s="10"/>
      <c r="W7" s="10"/>
    </row>
    <row r="8" spans="1:23" x14ac:dyDescent="0.25">
      <c r="A8" s="7"/>
      <c r="B8" s="6" t="s">
        <v>109</v>
      </c>
      <c r="C8" s="6" t="s">
        <v>107</v>
      </c>
      <c r="D8" s="6">
        <v>0</v>
      </c>
      <c r="E8" s="6">
        <v>40741700</v>
      </c>
      <c r="F8" s="6">
        <v>40</v>
      </c>
      <c r="G8" s="6">
        <v>450200</v>
      </c>
      <c r="H8" s="6">
        <v>0</v>
      </c>
      <c r="I8" s="6">
        <v>0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>
        <v>864800</v>
      </c>
      <c r="V8" s="6"/>
      <c r="W8" s="6"/>
    </row>
    <row r="9" spans="1:23" x14ac:dyDescent="0.25">
      <c r="A9" s="7"/>
      <c r="B9" s="6"/>
      <c r="C9" s="6" t="s">
        <v>108</v>
      </c>
      <c r="D9" s="6"/>
      <c r="E9" s="6"/>
      <c r="F9" s="6"/>
      <c r="G9" s="6"/>
      <c r="H9" s="6"/>
      <c r="I9" s="6"/>
      <c r="J9" s="6"/>
      <c r="K9" s="6"/>
      <c r="L9" s="6">
        <v>170</v>
      </c>
      <c r="M9" s="6">
        <v>367250</v>
      </c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11" customFormat="1" x14ac:dyDescent="0.25">
      <c r="A10" s="9"/>
      <c r="B10" s="10" t="s">
        <v>48</v>
      </c>
      <c r="C10" s="10"/>
      <c r="D10" s="10">
        <f>SUM(D8:D9)</f>
        <v>0</v>
      </c>
      <c r="E10" s="10">
        <f t="shared" ref="E10:W10" si="1">SUM(E8:E9)</f>
        <v>40741700</v>
      </c>
      <c r="F10" s="10">
        <f t="shared" si="1"/>
        <v>40</v>
      </c>
      <c r="G10" s="10">
        <f t="shared" si="1"/>
        <v>450200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10">
        <f t="shared" si="1"/>
        <v>170</v>
      </c>
      <c r="M10" s="10">
        <f t="shared" si="1"/>
        <v>367250</v>
      </c>
      <c r="N10" s="10">
        <f t="shared" si="1"/>
        <v>0</v>
      </c>
      <c r="O10" s="10"/>
      <c r="P10" s="10"/>
      <c r="Q10" s="10"/>
      <c r="R10" s="10">
        <f>SUM(R8:R9)</f>
        <v>0</v>
      </c>
      <c r="S10" s="10">
        <f>SUM(S8:S9)</f>
        <v>0</v>
      </c>
      <c r="T10" s="10">
        <f>SUM(T8:T9)</f>
        <v>0</v>
      </c>
      <c r="U10" s="10">
        <f>SUM(U8:U9)</f>
        <v>864800</v>
      </c>
      <c r="V10" s="10">
        <f t="shared" si="1"/>
        <v>0</v>
      </c>
      <c r="W10" s="10">
        <f t="shared" si="1"/>
        <v>0</v>
      </c>
    </row>
    <row r="11" spans="1:23" x14ac:dyDescent="0.25">
      <c r="A11" s="7" t="s">
        <v>58</v>
      </c>
      <c r="B11" s="6" t="s">
        <v>110</v>
      </c>
      <c r="C11" s="6" t="s">
        <v>107</v>
      </c>
      <c r="D11" s="6">
        <v>157</v>
      </c>
      <c r="E11" s="6">
        <v>842177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7"/>
      <c r="B12" s="6"/>
      <c r="C12" s="6" t="s">
        <v>108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11" customFormat="1" x14ac:dyDescent="0.25">
      <c r="A13" s="9"/>
      <c r="B13" s="10" t="s">
        <v>48</v>
      </c>
      <c r="C13" s="10"/>
      <c r="D13" s="10">
        <f>SUM(D11:D12)</f>
        <v>157</v>
      </c>
      <c r="E13" s="10">
        <f t="shared" ref="E13:N13" si="2">SUM(E11:E12)</f>
        <v>842177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  <c r="J13" s="10">
        <f t="shared" si="2"/>
        <v>0</v>
      </c>
      <c r="K13" s="10">
        <f t="shared" si="2"/>
        <v>0</v>
      </c>
      <c r="L13" s="10">
        <f t="shared" si="2"/>
        <v>0</v>
      </c>
      <c r="M13" s="10">
        <f t="shared" si="2"/>
        <v>0</v>
      </c>
      <c r="N13" s="10">
        <f t="shared" si="2"/>
        <v>0</v>
      </c>
      <c r="O13" s="10"/>
      <c r="P13" s="10"/>
      <c r="Q13" s="10"/>
      <c r="R13" s="10">
        <f>SUM(R11:R12)</f>
        <v>0</v>
      </c>
      <c r="S13" s="10">
        <f>SUM(S11:S12)</f>
        <v>0</v>
      </c>
      <c r="T13" s="10">
        <f>SUM(T11:T12)</f>
        <v>0</v>
      </c>
      <c r="U13" s="10">
        <f>SUM(U11:U12)</f>
        <v>0</v>
      </c>
      <c r="V13" s="10"/>
      <c r="W13" s="10"/>
    </row>
    <row r="14" spans="1:23" x14ac:dyDescent="0.25">
      <c r="A14" s="7" t="s">
        <v>21</v>
      </c>
      <c r="B14" s="6" t="s">
        <v>111</v>
      </c>
      <c r="C14" s="6" t="s">
        <v>107</v>
      </c>
      <c r="D14" s="6">
        <v>155</v>
      </c>
      <c r="E14" s="6">
        <v>133295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7"/>
      <c r="B15" s="6"/>
      <c r="C15" s="6" t="s">
        <v>108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11" customFormat="1" x14ac:dyDescent="0.25">
      <c r="A16" s="9"/>
      <c r="B16" s="10" t="s">
        <v>48</v>
      </c>
      <c r="C16" s="10"/>
      <c r="D16" s="10">
        <f>SUM(D14:D15)</f>
        <v>155</v>
      </c>
      <c r="E16" s="10">
        <f t="shared" ref="E16:N16" si="3">SUM(E14:E15)</f>
        <v>133295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  <c r="J16" s="10">
        <f t="shared" si="3"/>
        <v>0</v>
      </c>
      <c r="K16" s="10">
        <f t="shared" si="3"/>
        <v>0</v>
      </c>
      <c r="L16" s="10">
        <f t="shared" si="3"/>
        <v>0</v>
      </c>
      <c r="M16" s="10">
        <f t="shared" si="3"/>
        <v>0</v>
      </c>
      <c r="N16" s="10">
        <f t="shared" si="3"/>
        <v>0</v>
      </c>
      <c r="O16" s="10"/>
      <c r="P16" s="10"/>
      <c r="Q16" s="10"/>
      <c r="R16" s="10">
        <f>SUM(R14:R15)</f>
        <v>0</v>
      </c>
      <c r="S16" s="10">
        <f>SUM(S14:S15)</f>
        <v>0</v>
      </c>
      <c r="T16" s="10">
        <f>SUM(T14:T15)</f>
        <v>0</v>
      </c>
      <c r="U16" s="10">
        <f>SUM(U14:U15)</f>
        <v>0</v>
      </c>
      <c r="V16" s="10"/>
      <c r="W16" s="10"/>
    </row>
    <row r="17" spans="1:23" x14ac:dyDescent="0.25">
      <c r="A17" s="7" t="s">
        <v>66</v>
      </c>
      <c r="B17" s="6" t="s">
        <v>112</v>
      </c>
      <c r="C17" s="6" t="s">
        <v>107</v>
      </c>
      <c r="D17" s="6">
        <v>537</v>
      </c>
      <c r="E17" s="6">
        <v>5472398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x14ac:dyDescent="0.25">
      <c r="A18" s="7"/>
      <c r="B18" s="6"/>
      <c r="C18" s="6" t="s">
        <v>108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11" customFormat="1" x14ac:dyDescent="0.25">
      <c r="A19" s="9"/>
      <c r="B19" s="10" t="s">
        <v>48</v>
      </c>
      <c r="C19" s="10"/>
      <c r="D19" s="10">
        <f>SUM(D17:D18)</f>
        <v>537</v>
      </c>
      <c r="E19" s="10">
        <f t="shared" ref="E19:N19" si="4">SUM(E17:E18)</f>
        <v>5472398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  <c r="J19" s="10">
        <f t="shared" si="4"/>
        <v>0</v>
      </c>
      <c r="K19" s="10">
        <f t="shared" si="4"/>
        <v>0</v>
      </c>
      <c r="L19" s="10">
        <f t="shared" si="4"/>
        <v>0</v>
      </c>
      <c r="M19" s="10">
        <f t="shared" si="4"/>
        <v>0</v>
      </c>
      <c r="N19" s="10">
        <f t="shared" si="4"/>
        <v>0</v>
      </c>
      <c r="O19" s="10"/>
      <c r="P19" s="10"/>
      <c r="Q19" s="10"/>
      <c r="R19" s="10">
        <f>SUM(R17:R18)</f>
        <v>0</v>
      </c>
      <c r="S19" s="10">
        <f>SUM(S17:S18)</f>
        <v>0</v>
      </c>
      <c r="T19" s="10">
        <f>SUM(T17:T18)</f>
        <v>0</v>
      </c>
      <c r="U19" s="10">
        <f>SUM(U17:U18)</f>
        <v>0</v>
      </c>
      <c r="V19" s="10"/>
      <c r="W19" s="10"/>
    </row>
    <row r="20" spans="1:23" x14ac:dyDescent="0.25">
      <c r="A20" s="7"/>
      <c r="B20" s="12" t="s">
        <v>113</v>
      </c>
      <c r="C20" s="6" t="s">
        <v>107</v>
      </c>
      <c r="D20" s="6">
        <v>0</v>
      </c>
      <c r="E20" s="6">
        <v>2142460</v>
      </c>
      <c r="F20" s="6">
        <v>10</v>
      </c>
      <c r="G20" s="6">
        <v>100000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x14ac:dyDescent="0.25">
      <c r="A21" s="7"/>
      <c r="B21" s="12"/>
      <c r="C21" s="6" t="s">
        <v>108</v>
      </c>
      <c r="D21" s="6"/>
      <c r="E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>
        <v>41</v>
      </c>
      <c r="U21" s="6">
        <v>52980</v>
      </c>
      <c r="V21" s="6"/>
      <c r="W21" s="6"/>
    </row>
    <row r="22" spans="1:23" s="11" customFormat="1" x14ac:dyDescent="0.25">
      <c r="A22" s="9"/>
      <c r="B22" s="10" t="s">
        <v>48</v>
      </c>
      <c r="C22" s="10"/>
      <c r="D22" s="10">
        <f>SUM(D20:D21)</f>
        <v>0</v>
      </c>
      <c r="E22" s="10">
        <f t="shared" ref="E22:N22" si="5">SUM(E20:E21)</f>
        <v>2142460</v>
      </c>
      <c r="F22" s="10">
        <f>SUM(F20:F20)</f>
        <v>10</v>
      </c>
      <c r="G22" s="10">
        <f>SUM(G20:G20)</f>
        <v>100000</v>
      </c>
      <c r="H22" s="10">
        <f t="shared" si="5"/>
        <v>0</v>
      </c>
      <c r="I22" s="10">
        <f t="shared" si="5"/>
        <v>0</v>
      </c>
      <c r="J22" s="10">
        <f t="shared" si="5"/>
        <v>0</v>
      </c>
      <c r="K22" s="10">
        <f t="shared" si="5"/>
        <v>0</v>
      </c>
      <c r="L22" s="10">
        <f t="shared" si="5"/>
        <v>0</v>
      </c>
      <c r="M22" s="10">
        <f t="shared" si="5"/>
        <v>0</v>
      </c>
      <c r="N22" s="10">
        <f t="shared" si="5"/>
        <v>0</v>
      </c>
      <c r="O22" s="10"/>
      <c r="P22" s="10"/>
      <c r="Q22" s="10"/>
      <c r="R22" s="10">
        <f>SUM(R20:R21)</f>
        <v>0</v>
      </c>
      <c r="S22" s="10">
        <f>SUM(S20:S21)</f>
        <v>0</v>
      </c>
      <c r="T22" s="10">
        <f>SUM(T20:T21)</f>
        <v>41</v>
      </c>
      <c r="U22" s="10">
        <f>SUM(U20:U21)</f>
        <v>52980</v>
      </c>
      <c r="V22" s="10"/>
      <c r="W22" s="10"/>
    </row>
    <row r="23" spans="1:23" s="37" customFormat="1" x14ac:dyDescent="0.25">
      <c r="A23" s="36" t="s">
        <v>68</v>
      </c>
      <c r="B23" s="12" t="s">
        <v>153</v>
      </c>
      <c r="C23" s="6" t="s">
        <v>107</v>
      </c>
      <c r="D23" s="12">
        <v>0</v>
      </c>
      <c r="E23" s="12">
        <v>0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s="37" customFormat="1" x14ac:dyDescent="0.25">
      <c r="A24" s="36"/>
      <c r="B24" s="12"/>
      <c r="C24" s="38" t="s">
        <v>108</v>
      </c>
      <c r="D24" s="12">
        <v>0</v>
      </c>
      <c r="E24" s="12">
        <v>0</v>
      </c>
      <c r="F24" s="12"/>
      <c r="G24" s="12"/>
      <c r="H24" s="12"/>
      <c r="I24" s="12"/>
      <c r="J24" s="12"/>
      <c r="K24" s="12"/>
      <c r="L24" s="12">
        <v>25</v>
      </c>
      <c r="M24" s="12">
        <v>455000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s="11" customFormat="1" x14ac:dyDescent="0.25">
      <c r="A25" s="9"/>
      <c r="B25" s="10"/>
      <c r="C25" s="39" t="s">
        <v>48</v>
      </c>
      <c r="D25" s="10">
        <f>SUM(D23:D24)</f>
        <v>0</v>
      </c>
      <c r="E25" s="10">
        <f t="shared" ref="E25:U25" si="6">SUM(E23:E24)</f>
        <v>0</v>
      </c>
      <c r="F25" s="10">
        <f t="shared" si="6"/>
        <v>0</v>
      </c>
      <c r="G25" s="10">
        <f t="shared" si="6"/>
        <v>0</v>
      </c>
      <c r="H25" s="10">
        <f t="shared" si="6"/>
        <v>0</v>
      </c>
      <c r="I25" s="10">
        <f t="shared" si="6"/>
        <v>0</v>
      </c>
      <c r="J25" s="10">
        <f t="shared" si="6"/>
        <v>0</v>
      </c>
      <c r="K25" s="10">
        <f t="shared" si="6"/>
        <v>0</v>
      </c>
      <c r="L25" s="10">
        <f t="shared" si="6"/>
        <v>25</v>
      </c>
      <c r="M25" s="10">
        <f t="shared" si="6"/>
        <v>455000</v>
      </c>
      <c r="N25" s="10">
        <f t="shared" si="6"/>
        <v>0</v>
      </c>
      <c r="O25" s="10">
        <f t="shared" si="6"/>
        <v>0</v>
      </c>
      <c r="P25" s="10">
        <f t="shared" si="6"/>
        <v>0</v>
      </c>
      <c r="Q25" s="10">
        <f t="shared" si="6"/>
        <v>0</v>
      </c>
      <c r="R25" s="10">
        <f t="shared" si="6"/>
        <v>0</v>
      </c>
      <c r="S25" s="10">
        <f t="shared" si="6"/>
        <v>0</v>
      </c>
      <c r="T25" s="10">
        <f t="shared" si="6"/>
        <v>0</v>
      </c>
      <c r="U25" s="10">
        <f t="shared" si="6"/>
        <v>0</v>
      </c>
      <c r="V25" s="10"/>
      <c r="W25" s="10"/>
    </row>
    <row r="26" spans="1:23" s="11" customFormat="1" x14ac:dyDescent="0.25">
      <c r="A26" s="9"/>
      <c r="B26" s="10" t="s">
        <v>154</v>
      </c>
      <c r="C26" s="6" t="s">
        <v>107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s="37" customFormat="1" x14ac:dyDescent="0.25">
      <c r="A27" s="36"/>
      <c r="B27" s="12"/>
      <c r="C27" s="38" t="s">
        <v>108</v>
      </c>
      <c r="D27" s="12"/>
      <c r="E27" s="12"/>
      <c r="F27" s="12"/>
      <c r="G27" s="12"/>
      <c r="H27" s="12"/>
      <c r="I27" s="12"/>
      <c r="J27" s="12"/>
      <c r="K27" s="12"/>
      <c r="L27" s="12">
        <v>25</v>
      </c>
      <c r="M27" s="12">
        <v>27500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s="11" customFormat="1" x14ac:dyDescent="0.25">
      <c r="A28" s="9"/>
      <c r="B28" s="10"/>
      <c r="C28" s="39" t="s">
        <v>48</v>
      </c>
      <c r="D28" s="10">
        <f>SUM(D26:D27)</f>
        <v>0</v>
      </c>
      <c r="E28" s="10">
        <f t="shared" ref="E28:U28" si="7">SUM(E26:E27)</f>
        <v>0</v>
      </c>
      <c r="F28" s="10">
        <f t="shared" si="7"/>
        <v>0</v>
      </c>
      <c r="G28" s="10">
        <f t="shared" si="7"/>
        <v>0</v>
      </c>
      <c r="H28" s="10">
        <f t="shared" si="7"/>
        <v>0</v>
      </c>
      <c r="I28" s="10">
        <f t="shared" si="7"/>
        <v>0</v>
      </c>
      <c r="J28" s="10">
        <f t="shared" si="7"/>
        <v>0</v>
      </c>
      <c r="K28" s="10">
        <f t="shared" si="7"/>
        <v>0</v>
      </c>
      <c r="L28" s="10">
        <f t="shared" si="7"/>
        <v>25</v>
      </c>
      <c r="M28" s="10">
        <f t="shared" si="7"/>
        <v>27500</v>
      </c>
      <c r="N28" s="10">
        <f t="shared" si="7"/>
        <v>0</v>
      </c>
      <c r="O28" s="10">
        <f t="shared" si="7"/>
        <v>0</v>
      </c>
      <c r="P28" s="10">
        <f t="shared" si="7"/>
        <v>0</v>
      </c>
      <c r="Q28" s="10">
        <f t="shared" si="7"/>
        <v>0</v>
      </c>
      <c r="R28" s="10">
        <f t="shared" si="7"/>
        <v>0</v>
      </c>
      <c r="S28" s="10">
        <f t="shared" si="7"/>
        <v>0</v>
      </c>
      <c r="T28" s="10">
        <f t="shared" si="7"/>
        <v>0</v>
      </c>
      <c r="U28" s="10">
        <f t="shared" si="7"/>
        <v>0</v>
      </c>
      <c r="V28" s="10"/>
      <c r="W28" s="10"/>
    </row>
    <row r="29" spans="1:23" s="11" customFormat="1" x14ac:dyDescent="0.25">
      <c r="A29" s="9"/>
      <c r="B29" s="10" t="s">
        <v>114</v>
      </c>
      <c r="C29" s="10"/>
      <c r="D29" s="10">
        <f>D7+D10+D13+D16+D19+D22+D25+D28</f>
        <v>3708</v>
      </c>
      <c r="E29" s="10">
        <f t="shared" ref="E29:R29" si="8">E7+E10+E13+E16+E19+E22+E25+E28</f>
        <v>97849260</v>
      </c>
      <c r="F29" s="10">
        <f t="shared" si="8"/>
        <v>50</v>
      </c>
      <c r="G29" s="10">
        <f t="shared" si="8"/>
        <v>550200</v>
      </c>
      <c r="H29" s="10">
        <f t="shared" si="8"/>
        <v>0</v>
      </c>
      <c r="I29" s="10">
        <f t="shared" si="8"/>
        <v>0</v>
      </c>
      <c r="J29" s="10">
        <f t="shared" si="8"/>
        <v>0</v>
      </c>
      <c r="K29" s="10">
        <f t="shared" si="8"/>
        <v>59900</v>
      </c>
      <c r="L29" s="10">
        <f t="shared" si="8"/>
        <v>245</v>
      </c>
      <c r="M29" s="10">
        <f t="shared" si="8"/>
        <v>1436000</v>
      </c>
      <c r="N29" s="10">
        <f t="shared" si="8"/>
        <v>0</v>
      </c>
      <c r="O29" s="10">
        <f t="shared" si="8"/>
        <v>0</v>
      </c>
      <c r="P29" s="10">
        <f t="shared" si="8"/>
        <v>0</v>
      </c>
      <c r="Q29" s="10">
        <f t="shared" si="8"/>
        <v>0</v>
      </c>
      <c r="R29" s="10">
        <f t="shared" si="8"/>
        <v>0</v>
      </c>
      <c r="S29" s="10">
        <f>S7+S10+S13+S16+S19+S22</f>
        <v>59900</v>
      </c>
      <c r="T29" s="10">
        <f>T7+T10+T13+T16+T19+T22</f>
        <v>80</v>
      </c>
      <c r="U29" s="10">
        <f>U7+U10+U13+U16+U19+U22</f>
        <v>1892230</v>
      </c>
      <c r="V29" s="10"/>
      <c r="W29" s="10"/>
    </row>
    <row r="30" spans="1:23" ht="30" x14ac:dyDescent="0.25">
      <c r="A30" s="5">
        <v>2</v>
      </c>
      <c r="B30" s="10" t="s">
        <v>115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5"/>
      <c r="B31" s="13" t="s">
        <v>116</v>
      </c>
      <c r="C31" s="6" t="s">
        <v>107</v>
      </c>
      <c r="D31" s="6">
        <v>0</v>
      </c>
      <c r="E31" s="6">
        <v>12129308</v>
      </c>
      <c r="F31" s="6">
        <v>11</v>
      </c>
      <c r="G31" s="6">
        <v>175000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>
        <v>13</v>
      </c>
      <c r="U31" s="6">
        <v>150000</v>
      </c>
      <c r="V31" s="6"/>
      <c r="W31" s="6"/>
    </row>
    <row r="32" spans="1:23" x14ac:dyDescent="0.25">
      <c r="A32" s="5"/>
      <c r="B32" s="13"/>
      <c r="C32" s="6" t="s">
        <v>108</v>
      </c>
      <c r="D32" s="6"/>
      <c r="E32" s="6"/>
      <c r="F32" s="6"/>
      <c r="G32" s="6"/>
      <c r="H32" s="6"/>
      <c r="I32" s="6"/>
      <c r="J32" s="6">
        <v>215</v>
      </c>
      <c r="K32" s="6">
        <v>36000</v>
      </c>
      <c r="L32" s="6">
        <v>60</v>
      </c>
      <c r="M32" s="6">
        <v>3168000</v>
      </c>
      <c r="N32" s="6"/>
      <c r="O32" s="6"/>
      <c r="P32" s="6"/>
      <c r="Q32" s="6"/>
      <c r="R32" s="6">
        <v>23</v>
      </c>
      <c r="S32" s="6">
        <v>36000</v>
      </c>
      <c r="T32">
        <v>338</v>
      </c>
      <c r="U32" s="6">
        <v>1318700</v>
      </c>
      <c r="V32" s="6"/>
      <c r="W32" s="6"/>
    </row>
    <row r="33" spans="1:23" s="11" customFormat="1" x14ac:dyDescent="0.25">
      <c r="A33" s="5"/>
      <c r="B33" s="14" t="s">
        <v>48</v>
      </c>
      <c r="C33" s="15"/>
      <c r="D33" s="10">
        <f>SUM(D31:D32)</f>
        <v>0</v>
      </c>
      <c r="E33" s="10">
        <f t="shared" ref="E33:M33" si="9">SUM(E31:E32)</f>
        <v>12129308</v>
      </c>
      <c r="F33" s="10">
        <f t="shared" si="9"/>
        <v>11</v>
      </c>
      <c r="G33" s="10">
        <f t="shared" si="9"/>
        <v>175000</v>
      </c>
      <c r="H33" s="10">
        <f t="shared" si="9"/>
        <v>0</v>
      </c>
      <c r="I33" s="10">
        <f t="shared" si="9"/>
        <v>0</v>
      </c>
      <c r="J33" s="10">
        <f t="shared" si="9"/>
        <v>215</v>
      </c>
      <c r="K33" s="10">
        <f t="shared" si="9"/>
        <v>36000</v>
      </c>
      <c r="L33" s="10">
        <f t="shared" si="9"/>
        <v>60</v>
      </c>
      <c r="M33" s="10">
        <f t="shared" si="9"/>
        <v>3168000</v>
      </c>
      <c r="N33" s="10"/>
      <c r="O33" s="10"/>
      <c r="P33" s="10"/>
      <c r="Q33" s="10"/>
      <c r="R33" s="10">
        <f>SUM(R31:R32)</f>
        <v>23</v>
      </c>
      <c r="S33" s="10">
        <f>SUM(S31:S32)</f>
        <v>36000</v>
      </c>
      <c r="T33" s="10">
        <f>SUM(T31:T32)</f>
        <v>351</v>
      </c>
      <c r="U33" s="10">
        <f>SUM(U31:U32)</f>
        <v>1468700</v>
      </c>
      <c r="V33" s="10"/>
      <c r="W33" s="10"/>
    </row>
    <row r="34" spans="1:23" x14ac:dyDescent="0.25">
      <c r="A34" s="5"/>
      <c r="B34" s="12" t="s">
        <v>117</v>
      </c>
      <c r="C34" s="6" t="s">
        <v>107</v>
      </c>
      <c r="D34" s="6">
        <v>11</v>
      </c>
      <c r="E34" s="6">
        <v>1050000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5"/>
      <c r="B35" s="12"/>
      <c r="C35" s="6" t="s">
        <v>108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11" customFormat="1" x14ac:dyDescent="0.25">
      <c r="A36" s="5"/>
      <c r="B36" s="14" t="s">
        <v>48</v>
      </c>
      <c r="C36" s="10"/>
      <c r="D36" s="10">
        <f>SUM(D34:D35)</f>
        <v>11</v>
      </c>
      <c r="E36" s="10">
        <f t="shared" ref="E36:M36" si="10">SUM(E34:E35)</f>
        <v>1050000</v>
      </c>
      <c r="F36" s="10">
        <f t="shared" si="10"/>
        <v>0</v>
      </c>
      <c r="G36" s="10">
        <f t="shared" si="10"/>
        <v>0</v>
      </c>
      <c r="H36" s="10">
        <f t="shared" si="10"/>
        <v>0</v>
      </c>
      <c r="I36" s="10">
        <f t="shared" si="10"/>
        <v>0</v>
      </c>
      <c r="J36" s="10">
        <f t="shared" si="10"/>
        <v>0</v>
      </c>
      <c r="K36" s="10">
        <f t="shared" si="10"/>
        <v>0</v>
      </c>
      <c r="L36" s="10">
        <f t="shared" si="10"/>
        <v>0</v>
      </c>
      <c r="M36" s="10">
        <f t="shared" si="10"/>
        <v>0</v>
      </c>
      <c r="N36" s="10"/>
      <c r="O36" s="10"/>
      <c r="P36" s="10"/>
      <c r="Q36" s="10"/>
      <c r="R36" s="10">
        <f>SUM(R34:R35)</f>
        <v>0</v>
      </c>
      <c r="S36" s="10">
        <f>SUM(S34:S35)</f>
        <v>0</v>
      </c>
      <c r="T36" s="10">
        <f>SUM(T34:T35)</f>
        <v>0</v>
      </c>
      <c r="U36" s="10">
        <f>SUM(U34:U35)</f>
        <v>0</v>
      </c>
      <c r="V36" s="10"/>
      <c r="W36" s="10"/>
    </row>
    <row r="37" spans="1:23" x14ac:dyDescent="0.25">
      <c r="A37" s="5"/>
      <c r="B37" s="12" t="s">
        <v>118</v>
      </c>
      <c r="C37" s="6" t="s">
        <v>107</v>
      </c>
      <c r="D37" s="6">
        <v>3</v>
      </c>
      <c r="E37" s="6">
        <v>450000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5"/>
      <c r="B38" s="12"/>
      <c r="C38" s="6" t="s">
        <v>108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s="11" customFormat="1" x14ac:dyDescent="0.25">
      <c r="A39" s="5"/>
      <c r="B39" s="10" t="s">
        <v>48</v>
      </c>
      <c r="C39" s="10"/>
      <c r="D39" s="10">
        <f t="shared" ref="D39:U39" si="11">SUM(D37:D38)</f>
        <v>3</v>
      </c>
      <c r="E39" s="10">
        <f t="shared" si="11"/>
        <v>450000</v>
      </c>
      <c r="F39" s="10">
        <f t="shared" si="11"/>
        <v>0</v>
      </c>
      <c r="G39" s="10">
        <f t="shared" si="11"/>
        <v>0</v>
      </c>
      <c r="H39" s="10">
        <f t="shared" si="11"/>
        <v>0</v>
      </c>
      <c r="I39" s="10">
        <f t="shared" si="11"/>
        <v>0</v>
      </c>
      <c r="J39" s="10">
        <f t="shared" si="11"/>
        <v>0</v>
      </c>
      <c r="K39" s="10">
        <f t="shared" si="11"/>
        <v>0</v>
      </c>
      <c r="L39" s="10">
        <f t="shared" si="11"/>
        <v>0</v>
      </c>
      <c r="M39" s="10">
        <f t="shared" si="11"/>
        <v>0</v>
      </c>
      <c r="N39" s="10"/>
      <c r="O39" s="10"/>
      <c r="P39" s="10"/>
      <c r="Q39" s="10"/>
      <c r="R39" s="10">
        <f t="shared" si="11"/>
        <v>0</v>
      </c>
      <c r="S39" s="10">
        <f t="shared" si="11"/>
        <v>0</v>
      </c>
      <c r="T39" s="10">
        <f t="shared" si="11"/>
        <v>0</v>
      </c>
      <c r="U39" s="10">
        <f t="shared" si="11"/>
        <v>0</v>
      </c>
      <c r="V39" s="10"/>
      <c r="W39" s="10"/>
    </row>
    <row r="40" spans="1:23" x14ac:dyDescent="0.25">
      <c r="A40" s="5"/>
      <c r="B40" s="12" t="s">
        <v>119</v>
      </c>
      <c r="C40" s="6" t="s">
        <v>107</v>
      </c>
      <c r="D40" s="6">
        <v>11</v>
      </c>
      <c r="E40" s="6">
        <v>281760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5"/>
      <c r="B41" s="12"/>
      <c r="C41" s="6" t="s">
        <v>108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11" customFormat="1" x14ac:dyDescent="0.25">
      <c r="A42" s="5"/>
      <c r="B42" s="10" t="s">
        <v>48</v>
      </c>
      <c r="C42" s="10"/>
      <c r="D42" s="10">
        <f>SUM(D40:D41)</f>
        <v>11</v>
      </c>
      <c r="E42" s="10">
        <f t="shared" ref="E42:R42" si="12">SUM(E40:E41)</f>
        <v>281760</v>
      </c>
      <c r="F42" s="10">
        <f t="shared" si="12"/>
        <v>0</v>
      </c>
      <c r="G42" s="10">
        <f t="shared" si="12"/>
        <v>0</v>
      </c>
      <c r="H42" s="10">
        <f t="shared" si="12"/>
        <v>0</v>
      </c>
      <c r="I42" s="10">
        <f t="shared" si="12"/>
        <v>0</v>
      </c>
      <c r="J42" s="10">
        <f t="shared" si="12"/>
        <v>0</v>
      </c>
      <c r="K42" s="10">
        <f t="shared" si="12"/>
        <v>0</v>
      </c>
      <c r="L42" s="10">
        <f t="shared" si="12"/>
        <v>0</v>
      </c>
      <c r="M42" s="10">
        <f t="shared" si="12"/>
        <v>0</v>
      </c>
      <c r="N42" s="10"/>
      <c r="O42" s="10"/>
      <c r="P42" s="10"/>
      <c r="Q42" s="10"/>
      <c r="R42" s="10">
        <f t="shared" si="12"/>
        <v>0</v>
      </c>
      <c r="S42" s="10">
        <f>SUM(S40:S41)</f>
        <v>0</v>
      </c>
      <c r="T42" s="10">
        <f>SUM(T40:T41)</f>
        <v>0</v>
      </c>
      <c r="U42" s="10">
        <f>SUM(U40:U41)</f>
        <v>0</v>
      </c>
      <c r="V42" s="10"/>
      <c r="W42" s="10"/>
    </row>
    <row r="43" spans="1:23" s="11" customFormat="1" x14ac:dyDescent="0.25">
      <c r="A43" s="5"/>
      <c r="B43" s="10" t="s">
        <v>132</v>
      </c>
      <c r="C43" s="10"/>
      <c r="D43" s="10">
        <f>D33+D36+D39+D42</f>
        <v>25</v>
      </c>
      <c r="E43" s="10">
        <f t="shared" ref="E43:U43" si="13">E33+E36+E39+E42</f>
        <v>13911068</v>
      </c>
      <c r="F43" s="10">
        <f t="shared" si="13"/>
        <v>11</v>
      </c>
      <c r="G43" s="10">
        <f t="shared" si="13"/>
        <v>175000</v>
      </c>
      <c r="H43" s="10">
        <f t="shared" si="13"/>
        <v>0</v>
      </c>
      <c r="I43" s="10">
        <f t="shared" si="13"/>
        <v>0</v>
      </c>
      <c r="J43" s="10">
        <f t="shared" si="13"/>
        <v>215</v>
      </c>
      <c r="K43" s="10">
        <f t="shared" si="13"/>
        <v>36000</v>
      </c>
      <c r="L43" s="10">
        <f t="shared" si="13"/>
        <v>60</v>
      </c>
      <c r="M43" s="10">
        <f t="shared" si="13"/>
        <v>3168000</v>
      </c>
      <c r="N43" s="10"/>
      <c r="O43" s="10"/>
      <c r="P43" s="10"/>
      <c r="Q43" s="10"/>
      <c r="R43" s="10">
        <f t="shared" si="13"/>
        <v>23</v>
      </c>
      <c r="S43" s="10">
        <f t="shared" si="13"/>
        <v>36000</v>
      </c>
      <c r="T43" s="10">
        <f t="shared" si="13"/>
        <v>351</v>
      </c>
      <c r="U43" s="10">
        <f t="shared" si="13"/>
        <v>1468700</v>
      </c>
      <c r="V43" s="10"/>
      <c r="W43" s="10"/>
    </row>
    <row r="44" spans="1:23" s="11" customFormat="1" x14ac:dyDescent="0.25">
      <c r="A44" s="5">
        <v>3</v>
      </c>
      <c r="B44" s="10" t="s">
        <v>151</v>
      </c>
      <c r="C44" s="6" t="s">
        <v>107</v>
      </c>
      <c r="D44" s="10">
        <v>0</v>
      </c>
      <c r="E44" s="10"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s="11" customFormat="1" x14ac:dyDescent="0.25">
      <c r="A45" s="5"/>
      <c r="B45" s="10"/>
      <c r="C45" s="6" t="s">
        <v>108</v>
      </c>
      <c r="D45" s="10"/>
      <c r="E45" s="10"/>
      <c r="F45" s="10"/>
      <c r="G45" s="10"/>
      <c r="H45" s="10"/>
      <c r="I45" s="10"/>
      <c r="J45" s="10"/>
      <c r="K45" s="10"/>
      <c r="L45" s="10">
        <v>0</v>
      </c>
      <c r="M45" s="10">
        <v>955875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s="11" customFormat="1" x14ac:dyDescent="0.25">
      <c r="A46" s="5"/>
      <c r="B46" s="10"/>
      <c r="C46" s="39" t="s">
        <v>46</v>
      </c>
      <c r="D46" s="10">
        <f>SUM(D44:D45)</f>
        <v>0</v>
      </c>
      <c r="E46" s="10">
        <f t="shared" ref="E46:S46" si="14">SUM(E44:E45)</f>
        <v>0</v>
      </c>
      <c r="F46" s="10">
        <f t="shared" si="14"/>
        <v>0</v>
      </c>
      <c r="G46" s="10">
        <f t="shared" si="14"/>
        <v>0</v>
      </c>
      <c r="H46" s="10">
        <f t="shared" si="14"/>
        <v>0</v>
      </c>
      <c r="I46" s="10">
        <f t="shared" si="14"/>
        <v>0</v>
      </c>
      <c r="J46" s="10">
        <f t="shared" ref="J46" si="15">SUM(J44:J45)</f>
        <v>0</v>
      </c>
      <c r="K46" s="10">
        <f t="shared" ref="K46" si="16">SUM(K44:K45)</f>
        <v>0</v>
      </c>
      <c r="L46" s="10">
        <f t="shared" ref="L46" si="17">SUM(L44:L45)</f>
        <v>0</v>
      </c>
      <c r="M46" s="10">
        <f t="shared" ref="M46" si="18">SUM(M44:M45)</f>
        <v>955875</v>
      </c>
      <c r="N46" s="10">
        <f t="shared" si="14"/>
        <v>0</v>
      </c>
      <c r="O46" s="10">
        <f t="shared" si="14"/>
        <v>0</v>
      </c>
      <c r="P46" s="10">
        <f t="shared" si="14"/>
        <v>0</v>
      </c>
      <c r="Q46" s="10">
        <f t="shared" si="14"/>
        <v>0</v>
      </c>
      <c r="R46" s="10">
        <f t="shared" si="14"/>
        <v>0</v>
      </c>
      <c r="S46" s="10">
        <f t="shared" si="14"/>
        <v>0</v>
      </c>
      <c r="T46" s="10"/>
      <c r="U46" s="10"/>
      <c r="V46" s="10"/>
      <c r="W46" s="10"/>
    </row>
    <row r="47" spans="1:23" s="11" customFormat="1" x14ac:dyDescent="0.25">
      <c r="A47" s="5">
        <v>4</v>
      </c>
      <c r="B47" s="10" t="s">
        <v>120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s="11" customFormat="1" ht="30" x14ac:dyDescent="0.25">
      <c r="A48" s="5"/>
      <c r="B48" s="12" t="s">
        <v>121</v>
      </c>
      <c r="C48" s="12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s="11" customFormat="1" x14ac:dyDescent="0.25">
      <c r="A49" s="5"/>
      <c r="B49" s="12" t="s">
        <v>122</v>
      </c>
      <c r="C49" s="12"/>
      <c r="D49" s="10">
        <v>1</v>
      </c>
      <c r="E49" s="12">
        <v>2200000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s="11" customFormat="1" x14ac:dyDescent="0.25">
      <c r="A50" s="5"/>
      <c r="B50" s="12" t="s">
        <v>123</v>
      </c>
      <c r="C50" s="12"/>
      <c r="D50" s="10">
        <v>1</v>
      </c>
      <c r="E50" s="12">
        <v>800000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s="11" customFormat="1" x14ac:dyDescent="0.25">
      <c r="A51" s="5"/>
      <c r="B51" s="10" t="s">
        <v>124</v>
      </c>
      <c r="C51" s="10"/>
      <c r="D51" s="10">
        <f>SUM(D49:D50)</f>
        <v>2</v>
      </c>
      <c r="E51" s="10">
        <f>SUM(E49:E50)</f>
        <v>3000000</v>
      </c>
      <c r="F51" s="10">
        <f t="shared" ref="F51:R51" si="19">SUM(F49:F50)</f>
        <v>0</v>
      </c>
      <c r="G51" s="10">
        <f t="shared" si="19"/>
        <v>0</v>
      </c>
      <c r="H51" s="10">
        <f t="shared" si="19"/>
        <v>0</v>
      </c>
      <c r="I51" s="10">
        <f t="shared" si="19"/>
        <v>0</v>
      </c>
      <c r="J51" s="10">
        <f t="shared" si="19"/>
        <v>0</v>
      </c>
      <c r="K51" s="10">
        <f t="shared" si="19"/>
        <v>0</v>
      </c>
      <c r="L51" s="10">
        <f t="shared" si="19"/>
        <v>0</v>
      </c>
      <c r="M51" s="10">
        <f t="shared" si="19"/>
        <v>0</v>
      </c>
      <c r="N51" s="10">
        <f t="shared" si="19"/>
        <v>0</v>
      </c>
      <c r="O51" s="10"/>
      <c r="P51" s="10"/>
      <c r="Q51" s="10"/>
      <c r="R51" s="10">
        <f t="shared" si="19"/>
        <v>0</v>
      </c>
      <c r="S51" s="10">
        <f>SUM(S49:S50)</f>
        <v>0</v>
      </c>
      <c r="T51" s="10">
        <f>SUM(T49:T50)</f>
        <v>0</v>
      </c>
      <c r="U51" s="10">
        <f>SUM(U49:U50)</f>
        <v>0</v>
      </c>
      <c r="V51" s="10"/>
      <c r="W51" s="10"/>
    </row>
    <row r="52" spans="1:23" s="11" customFormat="1" ht="30" x14ac:dyDescent="0.25">
      <c r="A52" s="5"/>
      <c r="B52" s="12" t="s">
        <v>125</v>
      </c>
      <c r="C52" s="12"/>
      <c r="D52" s="10">
        <v>1</v>
      </c>
      <c r="E52" s="10">
        <v>2000000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s="11" customFormat="1" x14ac:dyDescent="0.25">
      <c r="A53" s="5">
        <v>5</v>
      </c>
      <c r="B53" s="12" t="s">
        <v>126</v>
      </c>
      <c r="C53" s="12"/>
      <c r="D53" s="10">
        <v>0</v>
      </c>
      <c r="E53" s="10">
        <v>4000000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ht="30" x14ac:dyDescent="0.25">
      <c r="A54" s="5">
        <v>6</v>
      </c>
      <c r="B54" s="12" t="s">
        <v>127</v>
      </c>
      <c r="C54" s="12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30" x14ac:dyDescent="0.25">
      <c r="A55" s="5"/>
      <c r="B55" s="12" t="s">
        <v>128</v>
      </c>
      <c r="C55" s="12"/>
      <c r="D55" s="6">
        <v>0</v>
      </c>
      <c r="E55" s="6">
        <v>135000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5"/>
      <c r="B56" s="12" t="s">
        <v>129</v>
      </c>
      <c r="C56" s="12"/>
      <c r="D56" s="10">
        <v>0</v>
      </c>
      <c r="E56" s="6">
        <v>1000000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>
        <v>400000</v>
      </c>
      <c r="V56" s="6"/>
      <c r="W56" s="6"/>
    </row>
    <row r="57" spans="1:23" x14ac:dyDescent="0.25">
      <c r="A57" s="5"/>
      <c r="B57" s="12" t="s">
        <v>130</v>
      </c>
      <c r="C57" s="12"/>
      <c r="D57" s="10">
        <v>0</v>
      </c>
      <c r="E57" s="6">
        <v>300000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>
        <v>20000</v>
      </c>
      <c r="V57" s="6"/>
      <c r="W57" s="6"/>
    </row>
    <row r="58" spans="1:23" s="11" customFormat="1" x14ac:dyDescent="0.25">
      <c r="A58" s="5"/>
      <c r="B58" s="10" t="s">
        <v>48</v>
      </c>
      <c r="C58" s="10"/>
      <c r="D58" s="10">
        <f t="shared" ref="D58:U58" si="20">SUM(D55:D57)</f>
        <v>0</v>
      </c>
      <c r="E58" s="10">
        <f t="shared" si="20"/>
        <v>1435000</v>
      </c>
      <c r="F58" s="10">
        <f t="shared" si="20"/>
        <v>0</v>
      </c>
      <c r="G58" s="10">
        <f t="shared" si="20"/>
        <v>0</v>
      </c>
      <c r="H58" s="10">
        <f t="shared" si="20"/>
        <v>0</v>
      </c>
      <c r="I58" s="10">
        <f t="shared" si="20"/>
        <v>0</v>
      </c>
      <c r="J58" s="10">
        <f t="shared" si="20"/>
        <v>0</v>
      </c>
      <c r="K58" s="10">
        <f t="shared" si="20"/>
        <v>0</v>
      </c>
      <c r="L58" s="10">
        <f>SUM(L55:L57)</f>
        <v>0</v>
      </c>
      <c r="M58" s="10">
        <f t="shared" si="20"/>
        <v>0</v>
      </c>
      <c r="N58" s="10">
        <f t="shared" si="20"/>
        <v>0</v>
      </c>
      <c r="O58" s="10"/>
      <c r="P58" s="10"/>
      <c r="Q58" s="10"/>
      <c r="R58" s="10">
        <f t="shared" si="20"/>
        <v>0</v>
      </c>
      <c r="S58" s="10">
        <f t="shared" si="20"/>
        <v>0</v>
      </c>
      <c r="T58" s="10">
        <f t="shared" si="20"/>
        <v>0</v>
      </c>
      <c r="U58" s="10">
        <f t="shared" si="20"/>
        <v>420000</v>
      </c>
      <c r="V58" s="10"/>
      <c r="W58" s="10"/>
    </row>
    <row r="59" spans="1:23" s="37" customFormat="1" x14ac:dyDescent="0.25">
      <c r="A59" s="40">
        <v>7</v>
      </c>
      <c r="B59" s="10" t="s">
        <v>155</v>
      </c>
      <c r="C59" s="38" t="s">
        <v>107</v>
      </c>
      <c r="D59" s="12"/>
      <c r="E59" s="12"/>
      <c r="F59" s="12"/>
      <c r="G59" s="12"/>
      <c r="H59" s="12"/>
      <c r="I59" s="12"/>
      <c r="J59" s="12"/>
      <c r="K59" s="12"/>
      <c r="L59" s="12">
        <v>0</v>
      </c>
      <c r="M59" s="12">
        <v>0</v>
      </c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s="37" customFormat="1" x14ac:dyDescent="0.25">
      <c r="A60" s="40"/>
      <c r="B60" s="12"/>
      <c r="C60" s="38" t="s">
        <v>108</v>
      </c>
      <c r="D60" s="12"/>
      <c r="E60" s="12"/>
      <c r="F60" s="12"/>
      <c r="G60" s="12"/>
      <c r="H60" s="12"/>
      <c r="I60" s="12"/>
      <c r="J60" s="12"/>
      <c r="K60" s="12"/>
      <c r="L60" s="12">
        <v>4</v>
      </c>
      <c r="M60" s="12">
        <v>240000</v>
      </c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s="11" customFormat="1" x14ac:dyDescent="0.25">
      <c r="A61" s="5"/>
      <c r="B61" s="10" t="s">
        <v>46</v>
      </c>
      <c r="C61" s="10"/>
      <c r="D61" s="10">
        <f>SUM(D59:D60)</f>
        <v>0</v>
      </c>
      <c r="E61" s="10">
        <f t="shared" ref="E61:T61" si="21">SUM(E59:E60)</f>
        <v>0</v>
      </c>
      <c r="F61" s="10">
        <f t="shared" si="21"/>
        <v>0</v>
      </c>
      <c r="G61" s="10">
        <f t="shared" si="21"/>
        <v>0</v>
      </c>
      <c r="H61" s="10">
        <f t="shared" si="21"/>
        <v>0</v>
      </c>
      <c r="I61" s="10">
        <f t="shared" si="21"/>
        <v>0</v>
      </c>
      <c r="J61" s="10">
        <f t="shared" si="21"/>
        <v>0</v>
      </c>
      <c r="K61" s="10">
        <f t="shared" si="21"/>
        <v>0</v>
      </c>
      <c r="L61" s="10">
        <f t="shared" si="21"/>
        <v>4</v>
      </c>
      <c r="M61" s="10">
        <f>SUM(M59:M60)</f>
        <v>240000</v>
      </c>
      <c r="N61" s="10">
        <f t="shared" si="21"/>
        <v>0</v>
      </c>
      <c r="O61" s="10">
        <f t="shared" si="21"/>
        <v>0</v>
      </c>
      <c r="P61" s="10">
        <f t="shared" si="21"/>
        <v>0</v>
      </c>
      <c r="Q61" s="10">
        <f t="shared" si="21"/>
        <v>0</v>
      </c>
      <c r="R61" s="10">
        <f t="shared" si="21"/>
        <v>0</v>
      </c>
      <c r="S61" s="10">
        <f t="shared" si="21"/>
        <v>0</v>
      </c>
      <c r="T61" s="10">
        <f t="shared" si="21"/>
        <v>0</v>
      </c>
      <c r="U61" s="10"/>
      <c r="V61" s="10"/>
      <c r="W61" s="10"/>
    </row>
    <row r="62" spans="1:23" s="11" customFormat="1" x14ac:dyDescent="0.25">
      <c r="A62" s="5"/>
      <c r="B62" s="10" t="s">
        <v>48</v>
      </c>
      <c r="C62" s="10"/>
      <c r="D62" s="10">
        <f t="shared" ref="D62:V62" si="22">D29+D43+D46+D51+D52+D53+D58+D61</f>
        <v>3736</v>
      </c>
      <c r="E62" s="10">
        <f t="shared" si="22"/>
        <v>122195328</v>
      </c>
      <c r="F62" s="10">
        <f t="shared" si="22"/>
        <v>61</v>
      </c>
      <c r="G62" s="10">
        <f t="shared" si="22"/>
        <v>725200</v>
      </c>
      <c r="H62" s="10">
        <f t="shared" si="22"/>
        <v>0</v>
      </c>
      <c r="I62" s="10">
        <f t="shared" si="22"/>
        <v>0</v>
      </c>
      <c r="J62" s="10">
        <f t="shared" si="22"/>
        <v>215</v>
      </c>
      <c r="K62" s="10">
        <f t="shared" si="22"/>
        <v>95900</v>
      </c>
      <c r="L62" s="10">
        <f>L29+L43+L46+L51+L52+L53+L58+L61</f>
        <v>309</v>
      </c>
      <c r="M62" s="10">
        <f t="shared" si="22"/>
        <v>5799875</v>
      </c>
      <c r="N62" s="10">
        <f t="shared" si="22"/>
        <v>0</v>
      </c>
      <c r="O62" s="10">
        <f t="shared" si="22"/>
        <v>0</v>
      </c>
      <c r="P62" s="10">
        <f t="shared" si="22"/>
        <v>0</v>
      </c>
      <c r="Q62" s="10">
        <f t="shared" si="22"/>
        <v>0</v>
      </c>
      <c r="R62" s="10">
        <f t="shared" si="22"/>
        <v>23</v>
      </c>
      <c r="S62" s="10">
        <f t="shared" si="22"/>
        <v>95900</v>
      </c>
      <c r="T62" s="10">
        <f t="shared" si="22"/>
        <v>431</v>
      </c>
      <c r="U62" s="10">
        <f t="shared" si="22"/>
        <v>3780930</v>
      </c>
      <c r="V62" s="10">
        <f t="shared" si="22"/>
        <v>0</v>
      </c>
      <c r="W62" s="10"/>
    </row>
    <row r="63" spans="1:23" x14ac:dyDescent="0.25">
      <c r="A63" s="5">
        <v>7</v>
      </c>
      <c r="B63" s="12" t="s">
        <v>131</v>
      </c>
      <c r="C63" s="12"/>
      <c r="D63" s="16"/>
      <c r="E63" s="6">
        <v>5838023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/>
      <c r="M63" s="6"/>
      <c r="N63" s="6"/>
      <c r="O63" s="6"/>
      <c r="P63" s="6"/>
      <c r="Q63" s="6"/>
      <c r="R63" s="6">
        <v>0</v>
      </c>
      <c r="S63" s="6">
        <v>0</v>
      </c>
      <c r="T63" s="6">
        <v>0</v>
      </c>
      <c r="U63" s="6">
        <v>120000</v>
      </c>
      <c r="V63" s="6"/>
      <c r="W63" s="6"/>
    </row>
    <row r="64" spans="1:23" s="11" customFormat="1" x14ac:dyDescent="0.25">
      <c r="A64" s="5"/>
      <c r="B64" s="10" t="s">
        <v>99</v>
      </c>
      <c r="C64" s="10"/>
      <c r="D64" s="10">
        <f t="shared" ref="D64:U64" si="23">D62+D63</f>
        <v>3736</v>
      </c>
      <c r="E64" s="10">
        <f t="shared" si="23"/>
        <v>128033351</v>
      </c>
      <c r="F64" s="10">
        <f t="shared" si="23"/>
        <v>61</v>
      </c>
      <c r="G64" s="10">
        <f t="shared" si="23"/>
        <v>725200</v>
      </c>
      <c r="H64" s="10">
        <f t="shared" si="23"/>
        <v>0</v>
      </c>
      <c r="I64" s="10">
        <f t="shared" si="23"/>
        <v>0</v>
      </c>
      <c r="J64" s="10">
        <f t="shared" si="23"/>
        <v>215</v>
      </c>
      <c r="K64" s="10">
        <f t="shared" si="23"/>
        <v>95900</v>
      </c>
      <c r="L64" s="10">
        <f t="shared" si="23"/>
        <v>309</v>
      </c>
      <c r="M64" s="10">
        <f t="shared" si="23"/>
        <v>5799875</v>
      </c>
      <c r="N64" s="10"/>
      <c r="O64" s="10"/>
      <c r="P64" s="10"/>
      <c r="Q64" s="10"/>
      <c r="R64" s="10">
        <f t="shared" si="23"/>
        <v>23</v>
      </c>
      <c r="S64" s="10">
        <f t="shared" si="23"/>
        <v>95900</v>
      </c>
      <c r="T64" s="10">
        <f t="shared" si="23"/>
        <v>431</v>
      </c>
      <c r="U64" s="10">
        <f t="shared" si="23"/>
        <v>3900930</v>
      </c>
      <c r="V64" s="10"/>
      <c r="W64" s="10"/>
    </row>
    <row r="65" spans="1:23" x14ac:dyDescent="0.25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17"/>
    </row>
    <row r="69" spans="1:23" x14ac:dyDescent="0.25">
      <c r="A69" s="17"/>
    </row>
    <row r="70" spans="1:23" x14ac:dyDescent="0.25">
      <c r="A70" s="17"/>
    </row>
  </sheetData>
  <mergeCells count="8">
    <mergeCell ref="T2:U2"/>
    <mergeCell ref="A1:V1"/>
    <mergeCell ref="D2:E2"/>
    <mergeCell ref="F2:G2"/>
    <mergeCell ref="H2:I2"/>
    <mergeCell ref="J2:K2"/>
    <mergeCell ref="R2:S2"/>
    <mergeCell ref="L2:M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Patikhri</vt:lpstr>
      <vt:lpstr>Uhal</vt:lpstr>
      <vt:lpstr>Larji Mandi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2014-07-31T09:18:36Z</dcterms:modified>
</cp:coreProperties>
</file>